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E3AE0CEB-D81E-415B-8490-D96A3B0C8648}" xr6:coauthVersionLast="47" xr6:coauthVersionMax="47" xr10:uidLastSave="{00000000-0000-0000-0000-000000000000}"/>
  <bookViews>
    <workbookView xWindow="-28920" yWindow="15" windowWidth="29040" windowHeight="15720" tabRatio="676" activeTab="3" xr2:uid="{00000000-000D-0000-FFFF-FFFF00000000}"/>
  </bookViews>
  <sheets>
    <sheet name="実施報告書" sheetId="15" r:id="rId1"/>
    <sheet name="引継ぎ連絡票(必要時のみ)" sheetId="11" r:id="rId2"/>
    <sheet name="実施報告一覧表" sheetId="17" r:id="rId3"/>
    <sheet name="請求書" sheetId="14" r:id="rId4"/>
    <sheet name="業務完了届 " sheetId="19" r:id="rId5"/>
    <sheet name="※削除禁止　契約単価（委託単価・利用料配分）" sheetId="18" r:id="rId6"/>
  </sheets>
  <definedNames>
    <definedName name="_xlnm._FilterDatabase" localSheetId="5" hidden="1">'※削除禁止　契約単価（委託単価・利用料配分）'!$A$3:$N$321</definedName>
    <definedName name="_xlnm.Print_Area" localSheetId="5">'※削除禁止　契約単価（委託単価・利用料配分）'!$A$1:$M$340</definedName>
    <definedName name="_xlnm.Print_Area" localSheetId="1">'引継ぎ連絡票(必要時のみ)'!$A$1:$L$51</definedName>
    <definedName name="_xlnm.Print_Area" localSheetId="4">'業務完了届 '!$A$1:$K$28</definedName>
    <definedName name="_xlnm.Print_Area" localSheetId="2">実施報告一覧表!$A$1:$U$184</definedName>
    <definedName name="_xlnm.Print_Area" localSheetId="0">実施報告書!$A$1:$AD$184</definedName>
    <definedName name="_xlnm.Print_Area" localSheetId="3">請求書!$A$1:$U$32</definedName>
    <definedName name="_xlnm.Print_Titles" localSheetId="5">'※削除禁止　契約単価（委託単価・利用料配分）'!$C:$D</definedName>
    <definedName name="_xlnm.Print_Titles" localSheetId="2">実施報告一覧表!$1:$13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3" i="14" l="1"/>
  <c r="L11" i="14"/>
  <c r="L8" i="14"/>
  <c r="L7" i="14"/>
  <c r="D24" i="19"/>
  <c r="G15" i="19"/>
  <c r="G14" i="19"/>
  <c r="G12" i="19"/>
  <c r="J3" i="19"/>
  <c r="P180" i="17"/>
  <c r="P112" i="17"/>
  <c r="V148" i="17"/>
  <c r="V149" i="17"/>
  <c r="V150" i="17"/>
  <c r="V151" i="17"/>
  <c r="V152" i="17"/>
  <c r="V153" i="17"/>
  <c r="V154" i="17"/>
  <c r="V155" i="17"/>
  <c r="V156" i="17"/>
  <c r="V157" i="17"/>
  <c r="V158" i="17"/>
  <c r="V159" i="17"/>
  <c r="V160" i="17"/>
  <c r="V161" i="17"/>
  <c r="V162" i="17"/>
  <c r="V163" i="17"/>
  <c r="V164" i="17"/>
  <c r="V165" i="17"/>
  <c r="V166" i="17"/>
  <c r="V167" i="17"/>
  <c r="V168" i="17"/>
  <c r="V169" i="17"/>
  <c r="V170" i="17"/>
  <c r="V171" i="17"/>
  <c r="V172" i="17"/>
  <c r="V173" i="17"/>
  <c r="V174" i="17"/>
  <c r="V175" i="17"/>
  <c r="V176" i="17"/>
  <c r="V177" i="17"/>
  <c r="V95" i="17"/>
  <c r="V106" i="17"/>
  <c r="V112" i="17"/>
  <c r="L146" i="15"/>
  <c r="E146" i="15"/>
  <c r="L106" i="15"/>
  <c r="E106" i="15"/>
  <c r="L66" i="15"/>
  <c r="E66" i="15"/>
  <c r="T175" i="17"/>
  <c r="R175" i="17"/>
  <c r="Q175" i="17"/>
  <c r="P175" i="17"/>
  <c r="N175" i="17"/>
  <c r="L175" i="17"/>
  <c r="T103" i="17"/>
  <c r="R103" i="17"/>
  <c r="Q103" i="17"/>
  <c r="P103" i="17"/>
  <c r="O103" i="17"/>
  <c r="V103" i="17" s="1"/>
  <c r="N103" i="17"/>
  <c r="T102" i="17"/>
  <c r="R102" i="17"/>
  <c r="Q102" i="17"/>
  <c r="P102" i="17"/>
  <c r="O102" i="17"/>
  <c r="V102" i="17" s="1"/>
  <c r="N102" i="17"/>
  <c r="T101" i="17"/>
  <c r="R101" i="17"/>
  <c r="Q101" i="17"/>
  <c r="P101" i="17"/>
  <c r="O101" i="17"/>
  <c r="V101" i="17" s="1"/>
  <c r="N101" i="17"/>
  <c r="T100" i="17"/>
  <c r="R100" i="17"/>
  <c r="Q100" i="17"/>
  <c r="P100" i="17"/>
  <c r="O100" i="17"/>
  <c r="V100" i="17" s="1"/>
  <c r="N100" i="17"/>
  <c r="T99" i="17"/>
  <c r="R99" i="17"/>
  <c r="Q99" i="17"/>
  <c r="P99" i="17"/>
  <c r="O99" i="17"/>
  <c r="V99" i="17" s="1"/>
  <c r="N99" i="17"/>
  <c r="T98" i="17"/>
  <c r="R98" i="17"/>
  <c r="Q98" i="17"/>
  <c r="P98" i="17"/>
  <c r="O98" i="17"/>
  <c r="V98" i="17" s="1"/>
  <c r="N98" i="17"/>
  <c r="T97" i="17"/>
  <c r="R97" i="17"/>
  <c r="Q97" i="17"/>
  <c r="P97" i="17"/>
  <c r="O97" i="17"/>
  <c r="V97" i="17" s="1"/>
  <c r="N97" i="17"/>
  <c r="T96" i="17"/>
  <c r="R96" i="17"/>
  <c r="Q96" i="17"/>
  <c r="P96" i="17"/>
  <c r="O96" i="17"/>
  <c r="V96" i="17" s="1"/>
  <c r="N96" i="17"/>
  <c r="T95" i="17"/>
  <c r="R95" i="17"/>
  <c r="Q95" i="17"/>
  <c r="P95" i="17"/>
  <c r="O95" i="17"/>
  <c r="N95" i="17"/>
  <c r="T94" i="17"/>
  <c r="R94" i="17"/>
  <c r="Q94" i="17"/>
  <c r="P94" i="17"/>
  <c r="O94" i="17"/>
  <c r="V94" i="17" s="1"/>
  <c r="N94" i="17"/>
  <c r="T93" i="17"/>
  <c r="R93" i="17"/>
  <c r="Q93" i="17"/>
  <c r="P93" i="17"/>
  <c r="O93" i="17"/>
  <c r="V93" i="17" s="1"/>
  <c r="N93" i="17"/>
  <c r="T92" i="17"/>
  <c r="R92" i="17"/>
  <c r="Q92" i="17"/>
  <c r="P92" i="17"/>
  <c r="O92" i="17"/>
  <c r="V92" i="17" s="1"/>
  <c r="N92" i="17"/>
  <c r="T91" i="17"/>
  <c r="R91" i="17"/>
  <c r="Q91" i="17"/>
  <c r="P91" i="17"/>
  <c r="O91" i="17"/>
  <c r="V91" i="17" s="1"/>
  <c r="N91" i="17"/>
  <c r="T90" i="17"/>
  <c r="R90" i="17"/>
  <c r="Q90" i="17"/>
  <c r="P90" i="17"/>
  <c r="O90" i="17"/>
  <c r="V90" i="17" s="1"/>
  <c r="N90" i="17"/>
  <c r="T89" i="17"/>
  <c r="R89" i="17"/>
  <c r="Q89" i="17"/>
  <c r="P89" i="17"/>
  <c r="O89" i="17"/>
  <c r="V89" i="17" s="1"/>
  <c r="N89" i="17"/>
  <c r="T88" i="17"/>
  <c r="R88" i="17"/>
  <c r="Q88" i="17"/>
  <c r="P88" i="17"/>
  <c r="O88" i="17"/>
  <c r="V88" i="17" s="1"/>
  <c r="N88" i="17"/>
  <c r="T87" i="17"/>
  <c r="R87" i="17"/>
  <c r="Q87" i="17"/>
  <c r="P87" i="17"/>
  <c r="O87" i="17"/>
  <c r="V87" i="17" s="1"/>
  <c r="N87" i="17"/>
  <c r="T86" i="17"/>
  <c r="R86" i="17"/>
  <c r="Q86" i="17"/>
  <c r="P86" i="17"/>
  <c r="O86" i="17"/>
  <c r="V86" i="17" s="1"/>
  <c r="N86" i="17"/>
  <c r="T85" i="17"/>
  <c r="R85" i="17"/>
  <c r="Q85" i="17"/>
  <c r="P85" i="17"/>
  <c r="O85" i="17"/>
  <c r="V85" i="17" s="1"/>
  <c r="N85" i="17"/>
  <c r="T84" i="17"/>
  <c r="R84" i="17"/>
  <c r="Q84" i="17"/>
  <c r="P84" i="17"/>
  <c r="O84" i="17"/>
  <c r="V84" i="17" s="1"/>
  <c r="N84" i="17"/>
  <c r="T112" i="17"/>
  <c r="R112" i="17"/>
  <c r="Q112" i="17"/>
  <c r="O112" i="17"/>
  <c r="N112" i="17"/>
  <c r="T111" i="17"/>
  <c r="R111" i="17"/>
  <c r="Q111" i="17"/>
  <c r="P111" i="17"/>
  <c r="O111" i="17"/>
  <c r="V111" i="17" s="1"/>
  <c r="N111" i="17"/>
  <c r="T110" i="17"/>
  <c r="R110" i="17"/>
  <c r="Q110" i="17"/>
  <c r="P110" i="17"/>
  <c r="O110" i="17"/>
  <c r="V110" i="17" s="1"/>
  <c r="N110" i="17"/>
  <c r="T109" i="17"/>
  <c r="R109" i="17"/>
  <c r="Q109" i="17"/>
  <c r="P109" i="17"/>
  <c r="O109" i="17"/>
  <c r="V109" i="17" s="1"/>
  <c r="N109" i="17"/>
  <c r="T108" i="17"/>
  <c r="R108" i="17"/>
  <c r="Q108" i="17"/>
  <c r="P108" i="17"/>
  <c r="O108" i="17"/>
  <c r="V108" i="17" s="1"/>
  <c r="N108" i="17"/>
  <c r="T107" i="17"/>
  <c r="R107" i="17"/>
  <c r="Q107" i="17"/>
  <c r="P107" i="17"/>
  <c r="O107" i="17"/>
  <c r="V107" i="17" s="1"/>
  <c r="N107" i="17"/>
  <c r="T106" i="17"/>
  <c r="R106" i="17"/>
  <c r="Q106" i="17"/>
  <c r="P106" i="17"/>
  <c r="O106" i="17"/>
  <c r="N106" i="17"/>
  <c r="T105" i="17"/>
  <c r="R105" i="17"/>
  <c r="Q105" i="17"/>
  <c r="P105" i="17"/>
  <c r="O105" i="17"/>
  <c r="V105" i="17" s="1"/>
  <c r="N105" i="17"/>
  <c r="T104" i="17"/>
  <c r="R104" i="17"/>
  <c r="Q104" i="17"/>
  <c r="P104" i="17"/>
  <c r="O104" i="17"/>
  <c r="V104" i="17" s="1"/>
  <c r="N104" i="17"/>
  <c r="T83" i="17"/>
  <c r="R83" i="17"/>
  <c r="Q83" i="17"/>
  <c r="P83" i="17"/>
  <c r="O83" i="17"/>
  <c r="V83" i="17" s="1"/>
  <c r="N83" i="17"/>
  <c r="A159" i="18"/>
  <c r="A160" i="18"/>
  <c r="R148" i="17"/>
  <c r="R149" i="17"/>
  <c r="R150" i="17"/>
  <c r="R151" i="17"/>
  <c r="R152" i="17"/>
  <c r="R153" i="17"/>
  <c r="R154" i="17"/>
  <c r="R155" i="17"/>
  <c r="R156" i="17"/>
  <c r="R157" i="17"/>
  <c r="R158" i="17"/>
  <c r="R159" i="17"/>
  <c r="R160" i="17"/>
  <c r="R161" i="17"/>
  <c r="R162" i="17"/>
  <c r="R163" i="17"/>
  <c r="R164" i="17"/>
  <c r="R165" i="17"/>
  <c r="R166" i="17"/>
  <c r="R167" i="17"/>
  <c r="R168" i="17"/>
  <c r="R169" i="17"/>
  <c r="R170" i="17"/>
  <c r="R171" i="17"/>
  <c r="R172" i="17"/>
  <c r="R173" i="17"/>
  <c r="R174" i="17"/>
  <c r="R176" i="17"/>
  <c r="R177" i="17"/>
  <c r="R178" i="17"/>
  <c r="R179" i="17"/>
  <c r="R180" i="17"/>
  <c r="R181" i="17"/>
  <c r="R182" i="17"/>
  <c r="Q148" i="17"/>
  <c r="Q149" i="17"/>
  <c r="Q150" i="17"/>
  <c r="Q151" i="17"/>
  <c r="Q152" i="17"/>
  <c r="Q153" i="17"/>
  <c r="Q154" i="17"/>
  <c r="Q155" i="17"/>
  <c r="Q156" i="17"/>
  <c r="Q157" i="17"/>
  <c r="Q158" i="17"/>
  <c r="Q159" i="17"/>
  <c r="Q160" i="17"/>
  <c r="Q161" i="17"/>
  <c r="Q162" i="17"/>
  <c r="Q163" i="17"/>
  <c r="Q164" i="17"/>
  <c r="Q165" i="17"/>
  <c r="Q166" i="17"/>
  <c r="Q167" i="17"/>
  <c r="Q168" i="17"/>
  <c r="Q169" i="17"/>
  <c r="Q170" i="17"/>
  <c r="Q171" i="17"/>
  <c r="Q172" i="17"/>
  <c r="Q173" i="17"/>
  <c r="Q174" i="17"/>
  <c r="Q176" i="17"/>
  <c r="Q177" i="17"/>
  <c r="Q178" i="17"/>
  <c r="Q179" i="17"/>
  <c r="Q180" i="17"/>
  <c r="Q181" i="17"/>
  <c r="Q182"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6" i="17"/>
  <c r="P177" i="17"/>
  <c r="P178" i="17"/>
  <c r="P179" i="17"/>
  <c r="P181" i="17"/>
  <c r="P182" i="17"/>
  <c r="Q113" i="17"/>
  <c r="Q114" i="17"/>
  <c r="Q115" i="17"/>
  <c r="Q116" i="17"/>
  <c r="Q117" i="17"/>
  <c r="Q118" i="17"/>
  <c r="Q119" i="17"/>
  <c r="Q120" i="17"/>
  <c r="Q121" i="17"/>
  <c r="Q122" i="17"/>
  <c r="Q123" i="17"/>
  <c r="Q124" i="17"/>
  <c r="Q125" i="17"/>
  <c r="Q126" i="17"/>
  <c r="Q127" i="17"/>
  <c r="Q128" i="17"/>
  <c r="Q129" i="17"/>
  <c r="Q130" i="17"/>
  <c r="Q131" i="17"/>
  <c r="Q132"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Q60" i="17"/>
  <c r="Q61" i="17"/>
  <c r="Q62" i="17"/>
  <c r="Q63" i="17"/>
  <c r="Q64" i="17"/>
  <c r="Q65" i="17"/>
  <c r="Q66" i="17"/>
  <c r="Q67" i="17"/>
  <c r="L28" i="17"/>
  <c r="L29" i="17"/>
  <c r="L30" i="17"/>
  <c r="L31" i="17"/>
  <c r="L32" i="17"/>
  <c r="L33" i="17"/>
  <c r="L34" i="17"/>
  <c r="L35" i="17"/>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62" i="17"/>
  <c r="L63" i="17"/>
  <c r="L64" i="17"/>
  <c r="L65" i="17"/>
  <c r="L66" i="17"/>
  <c r="L67" i="17"/>
  <c r="L22" i="17"/>
  <c r="Q139" i="17"/>
  <c r="Q140" i="17"/>
  <c r="Q141" i="17"/>
  <c r="Q142" i="17"/>
  <c r="Q143" i="17"/>
  <c r="Q144" i="17"/>
  <c r="Q145" i="17"/>
  <c r="Q146" i="17"/>
  <c r="Q147" i="17"/>
  <c r="Q138" i="17"/>
  <c r="Q74" i="17"/>
  <c r="Q75" i="17"/>
  <c r="Q76" i="17"/>
  <c r="Q77" i="17"/>
  <c r="Q78" i="17"/>
  <c r="Q79" i="17"/>
  <c r="Q80" i="17"/>
  <c r="Q81" i="17"/>
  <c r="Q82" i="17"/>
  <c r="Q73" i="17"/>
  <c r="Q27" i="17"/>
  <c r="Q19" i="17"/>
  <c r="Q20" i="17"/>
  <c r="Q21" i="17"/>
  <c r="Q22" i="17"/>
  <c r="Q23" i="17"/>
  <c r="Q24" i="17"/>
  <c r="Q25" i="17"/>
  <c r="Q26" i="17"/>
  <c r="Q18" i="17"/>
  <c r="V143" i="17"/>
  <c r="P143" i="17" s="1"/>
  <c r="V144" i="17"/>
  <c r="N144" i="17" s="1"/>
  <c r="V145" i="17"/>
  <c r="N145" i="17" s="1"/>
  <c r="V146" i="17"/>
  <c r="P146" i="17" s="1"/>
  <c r="V147" i="17"/>
  <c r="P147" i="17" s="1"/>
  <c r="AD65" i="15"/>
  <c r="B48" i="11"/>
  <c r="B9" i="11"/>
  <c r="B3" i="15"/>
  <c r="G3" i="14"/>
  <c r="L143" i="17"/>
  <c r="L144" i="17"/>
  <c r="L145" i="17"/>
  <c r="L146" i="17"/>
  <c r="L147" i="17"/>
  <c r="L148" i="17"/>
  <c r="N148" i="17"/>
  <c r="T148" i="17"/>
  <c r="L149" i="17"/>
  <c r="N149" i="17"/>
  <c r="T149" i="17"/>
  <c r="L150" i="17"/>
  <c r="N150" i="17"/>
  <c r="T150" i="17"/>
  <c r="L151" i="17"/>
  <c r="N151" i="17"/>
  <c r="T151" i="17"/>
  <c r="L152" i="17"/>
  <c r="N152" i="17"/>
  <c r="T152" i="17"/>
  <c r="L153" i="17"/>
  <c r="N153" i="17"/>
  <c r="T153" i="17"/>
  <c r="L154" i="17"/>
  <c r="N154" i="17"/>
  <c r="T154" i="17"/>
  <c r="L155" i="17"/>
  <c r="N155" i="17"/>
  <c r="T155" i="17"/>
  <c r="L156" i="17"/>
  <c r="N156" i="17"/>
  <c r="T156" i="17"/>
  <c r="L157" i="17"/>
  <c r="N157" i="17"/>
  <c r="T157" i="17"/>
  <c r="L158" i="17"/>
  <c r="N158" i="17"/>
  <c r="T158" i="17"/>
  <c r="L159" i="17"/>
  <c r="N159" i="17"/>
  <c r="T159" i="17"/>
  <c r="L160" i="17"/>
  <c r="N160" i="17"/>
  <c r="T160" i="17"/>
  <c r="L161" i="17"/>
  <c r="N161" i="17"/>
  <c r="T161" i="17"/>
  <c r="L162" i="17"/>
  <c r="N162" i="17"/>
  <c r="T162" i="17"/>
  <c r="L163" i="17"/>
  <c r="N163" i="17"/>
  <c r="T163" i="17"/>
  <c r="L164" i="17"/>
  <c r="N164" i="17"/>
  <c r="T164" i="17"/>
  <c r="L165" i="17"/>
  <c r="N165" i="17"/>
  <c r="T165" i="17"/>
  <c r="L166" i="17"/>
  <c r="N166" i="17"/>
  <c r="T166" i="17"/>
  <c r="L167" i="17"/>
  <c r="N167" i="17"/>
  <c r="T167" i="17"/>
  <c r="L168" i="17"/>
  <c r="N168" i="17"/>
  <c r="T168" i="17"/>
  <c r="L169" i="17"/>
  <c r="N169" i="17"/>
  <c r="T169" i="17"/>
  <c r="L170" i="17"/>
  <c r="N170" i="17"/>
  <c r="T170" i="17"/>
  <c r="L171" i="17"/>
  <c r="N171" i="17"/>
  <c r="T171" i="17"/>
  <c r="L172" i="17"/>
  <c r="N172" i="17"/>
  <c r="T172" i="17"/>
  <c r="L173" i="17"/>
  <c r="N173" i="17"/>
  <c r="T173" i="17"/>
  <c r="L174" i="17"/>
  <c r="N174" i="17"/>
  <c r="T174" i="17"/>
  <c r="L176" i="17"/>
  <c r="N176" i="17"/>
  <c r="T176" i="17"/>
  <c r="L177" i="17"/>
  <c r="N177" i="17"/>
  <c r="T177" i="17"/>
  <c r="N113" i="17"/>
  <c r="O113" i="17"/>
  <c r="V113" i="17" s="1"/>
  <c r="P113" i="17"/>
  <c r="R113" i="17"/>
  <c r="T113" i="17"/>
  <c r="N114" i="17"/>
  <c r="O114" i="17"/>
  <c r="V114" i="17" s="1"/>
  <c r="P114" i="17"/>
  <c r="R114" i="17"/>
  <c r="T114" i="17"/>
  <c r="N115" i="17"/>
  <c r="O115" i="17"/>
  <c r="V115" i="17" s="1"/>
  <c r="P115" i="17"/>
  <c r="R115" i="17"/>
  <c r="T115" i="17"/>
  <c r="N116" i="17"/>
  <c r="O116" i="17"/>
  <c r="V116" i="17" s="1"/>
  <c r="P116" i="17"/>
  <c r="R116" i="17"/>
  <c r="T116" i="17"/>
  <c r="N117" i="17"/>
  <c r="O117" i="17"/>
  <c r="V117" i="17" s="1"/>
  <c r="P117" i="17"/>
  <c r="R117" i="17"/>
  <c r="T117" i="17"/>
  <c r="N118" i="17"/>
  <c r="O118" i="17"/>
  <c r="V118" i="17" s="1"/>
  <c r="P118" i="17"/>
  <c r="R118" i="17"/>
  <c r="T118" i="17"/>
  <c r="N119" i="17"/>
  <c r="O119" i="17"/>
  <c r="V119" i="17" s="1"/>
  <c r="P119" i="17"/>
  <c r="R119" i="17"/>
  <c r="T119" i="17"/>
  <c r="N120" i="17"/>
  <c r="O120" i="17"/>
  <c r="V120" i="17" s="1"/>
  <c r="P120" i="17"/>
  <c r="R120" i="17"/>
  <c r="T120" i="17"/>
  <c r="N121" i="17"/>
  <c r="O121" i="17"/>
  <c r="V121" i="17" s="1"/>
  <c r="P121" i="17"/>
  <c r="R121" i="17"/>
  <c r="T121" i="17"/>
  <c r="N122" i="17"/>
  <c r="O122" i="17"/>
  <c r="V122" i="17" s="1"/>
  <c r="P122" i="17"/>
  <c r="R122" i="17"/>
  <c r="T122" i="17"/>
  <c r="N123" i="17"/>
  <c r="O123" i="17"/>
  <c r="V123" i="17" s="1"/>
  <c r="P123" i="17"/>
  <c r="R123" i="17"/>
  <c r="T123" i="17"/>
  <c r="N124" i="17"/>
  <c r="O124" i="17"/>
  <c r="V124" i="17" s="1"/>
  <c r="P124" i="17"/>
  <c r="R124" i="17"/>
  <c r="T124" i="17"/>
  <c r="N125" i="17"/>
  <c r="O125" i="17"/>
  <c r="V125" i="17" s="1"/>
  <c r="P125" i="17"/>
  <c r="R125" i="17"/>
  <c r="T125" i="17"/>
  <c r="N126" i="17"/>
  <c r="O126" i="17"/>
  <c r="V126" i="17" s="1"/>
  <c r="P126" i="17"/>
  <c r="R126" i="17"/>
  <c r="T126" i="17"/>
  <c r="N127" i="17"/>
  <c r="O127" i="17"/>
  <c r="V127" i="17" s="1"/>
  <c r="P127" i="17"/>
  <c r="R127" i="17"/>
  <c r="T127" i="17"/>
  <c r="N128" i="17"/>
  <c r="O128" i="17"/>
  <c r="V128" i="17" s="1"/>
  <c r="P128" i="17"/>
  <c r="R128" i="17"/>
  <c r="T128" i="17"/>
  <c r="N129" i="17"/>
  <c r="O129" i="17"/>
  <c r="V129" i="17" s="1"/>
  <c r="P129" i="17"/>
  <c r="R129" i="17"/>
  <c r="T129" i="17"/>
  <c r="N130" i="17"/>
  <c r="O130" i="17"/>
  <c r="V130" i="17" s="1"/>
  <c r="P130" i="17"/>
  <c r="R130" i="17"/>
  <c r="T130" i="17"/>
  <c r="N131" i="17"/>
  <c r="O131" i="17"/>
  <c r="V131" i="17" s="1"/>
  <c r="P131" i="17"/>
  <c r="R131" i="17"/>
  <c r="T131" i="17"/>
  <c r="N132" i="17"/>
  <c r="O132" i="17"/>
  <c r="V132" i="17" s="1"/>
  <c r="P132" i="17"/>
  <c r="R132" i="17"/>
  <c r="T132" i="17"/>
  <c r="K28" i="17"/>
  <c r="M28" i="17"/>
  <c r="N28" i="17"/>
  <c r="O28" i="17"/>
  <c r="T28" i="17"/>
  <c r="K29" i="17"/>
  <c r="M29" i="17"/>
  <c r="N29" i="17"/>
  <c r="O29" i="17"/>
  <c r="T29" i="17"/>
  <c r="K30" i="17"/>
  <c r="M30" i="17"/>
  <c r="N30" i="17"/>
  <c r="O30" i="17"/>
  <c r="T30" i="17"/>
  <c r="K31" i="17"/>
  <c r="M31" i="17"/>
  <c r="N31" i="17"/>
  <c r="O31" i="17"/>
  <c r="T31" i="17"/>
  <c r="K32" i="17"/>
  <c r="M32" i="17"/>
  <c r="N32" i="17"/>
  <c r="O32" i="17"/>
  <c r="T32" i="17"/>
  <c r="K33" i="17"/>
  <c r="M33" i="17"/>
  <c r="N33" i="17"/>
  <c r="O33" i="17"/>
  <c r="T33" i="17"/>
  <c r="K34" i="17"/>
  <c r="M34" i="17"/>
  <c r="N34" i="17"/>
  <c r="O34" i="17"/>
  <c r="T34" i="17"/>
  <c r="K35" i="17"/>
  <c r="M35" i="17"/>
  <c r="N35" i="17"/>
  <c r="O35" i="17"/>
  <c r="T35" i="17"/>
  <c r="K36" i="17"/>
  <c r="M36" i="17"/>
  <c r="N36" i="17"/>
  <c r="O36" i="17"/>
  <c r="T36" i="17"/>
  <c r="K37" i="17"/>
  <c r="M37" i="17"/>
  <c r="N37" i="17"/>
  <c r="O37" i="17"/>
  <c r="T37" i="17"/>
  <c r="K38" i="17"/>
  <c r="M38" i="17"/>
  <c r="N38" i="17"/>
  <c r="O38" i="17"/>
  <c r="T38" i="17"/>
  <c r="K39" i="17"/>
  <c r="M39" i="17"/>
  <c r="N39" i="17"/>
  <c r="O39" i="17"/>
  <c r="T39" i="17"/>
  <c r="K40" i="17"/>
  <c r="M40" i="17"/>
  <c r="N40" i="17"/>
  <c r="O40" i="17"/>
  <c r="T40" i="17"/>
  <c r="K41" i="17"/>
  <c r="M41" i="17"/>
  <c r="N41" i="17"/>
  <c r="O41" i="17"/>
  <c r="T41" i="17"/>
  <c r="K42" i="17"/>
  <c r="M42" i="17"/>
  <c r="N42" i="17"/>
  <c r="O42" i="17"/>
  <c r="T42" i="17"/>
  <c r="K43" i="17"/>
  <c r="M43" i="17"/>
  <c r="N43" i="17"/>
  <c r="O43" i="17"/>
  <c r="T43" i="17"/>
  <c r="K44" i="17"/>
  <c r="M44" i="17"/>
  <c r="N44" i="17"/>
  <c r="O44" i="17"/>
  <c r="T44" i="17"/>
  <c r="K45" i="17"/>
  <c r="M45" i="17"/>
  <c r="N45" i="17"/>
  <c r="O45" i="17"/>
  <c r="T45" i="17"/>
  <c r="K46" i="17"/>
  <c r="M46" i="17"/>
  <c r="N46" i="17"/>
  <c r="O46" i="17"/>
  <c r="T46" i="17"/>
  <c r="K47" i="17"/>
  <c r="M47" i="17"/>
  <c r="N47" i="17"/>
  <c r="O47" i="17"/>
  <c r="T47" i="17"/>
  <c r="K48" i="17"/>
  <c r="M48" i="17"/>
  <c r="N48" i="17"/>
  <c r="O48" i="17"/>
  <c r="T48" i="17"/>
  <c r="K49" i="17"/>
  <c r="M49" i="17"/>
  <c r="N49" i="17"/>
  <c r="O49" i="17"/>
  <c r="T49" i="17"/>
  <c r="K50" i="17"/>
  <c r="M50" i="17"/>
  <c r="N50" i="17"/>
  <c r="O50" i="17"/>
  <c r="T50" i="17"/>
  <c r="K51" i="17"/>
  <c r="M51" i="17"/>
  <c r="N51" i="17"/>
  <c r="O51" i="17"/>
  <c r="T51" i="17"/>
  <c r="K52" i="17"/>
  <c r="M52" i="17"/>
  <c r="N52" i="17"/>
  <c r="O52" i="17"/>
  <c r="T52" i="17"/>
  <c r="K53" i="17"/>
  <c r="M53" i="17"/>
  <c r="N53" i="17"/>
  <c r="O53" i="17"/>
  <c r="T53" i="17"/>
  <c r="K54" i="17"/>
  <c r="M54" i="17"/>
  <c r="N54" i="17"/>
  <c r="O54" i="17"/>
  <c r="T54" i="17"/>
  <c r="K55" i="17"/>
  <c r="M55" i="17"/>
  <c r="N55" i="17"/>
  <c r="O55" i="17"/>
  <c r="T55" i="17"/>
  <c r="K56" i="17"/>
  <c r="M56" i="17"/>
  <c r="N56" i="17"/>
  <c r="O56" i="17"/>
  <c r="T56" i="17"/>
  <c r="K57" i="17"/>
  <c r="M57" i="17"/>
  <c r="N57" i="17"/>
  <c r="O57" i="17"/>
  <c r="T57" i="17"/>
  <c r="K58" i="17"/>
  <c r="M58" i="17"/>
  <c r="N58" i="17"/>
  <c r="O58" i="17"/>
  <c r="T58" i="17"/>
  <c r="K59" i="17"/>
  <c r="M59" i="17"/>
  <c r="N59" i="17"/>
  <c r="O59" i="17"/>
  <c r="T59" i="17"/>
  <c r="K60" i="17"/>
  <c r="M60" i="17"/>
  <c r="N60" i="17"/>
  <c r="O60" i="17"/>
  <c r="T60" i="17"/>
  <c r="K61" i="17"/>
  <c r="M61" i="17"/>
  <c r="N61" i="17"/>
  <c r="O61" i="17"/>
  <c r="T61" i="17"/>
  <c r="K62" i="17"/>
  <c r="M62" i="17"/>
  <c r="N62" i="17"/>
  <c r="O62" i="17"/>
  <c r="T62" i="17"/>
  <c r="K63" i="17"/>
  <c r="M63" i="17"/>
  <c r="N63" i="17"/>
  <c r="O63" i="17"/>
  <c r="T63" i="17"/>
  <c r="K64" i="17"/>
  <c r="M64" i="17"/>
  <c r="N64" i="17"/>
  <c r="O64" i="17"/>
  <c r="T64" i="17"/>
  <c r="K65" i="17"/>
  <c r="M65" i="17"/>
  <c r="N65" i="17"/>
  <c r="O65" i="17"/>
  <c r="T65" i="17"/>
  <c r="K66" i="17"/>
  <c r="M66" i="17"/>
  <c r="N66" i="17"/>
  <c r="O66" i="17"/>
  <c r="T66" i="17"/>
  <c r="K67" i="17"/>
  <c r="M67" i="17"/>
  <c r="N67" i="17"/>
  <c r="O67" i="17"/>
  <c r="T67" i="17"/>
  <c r="R146" i="17" l="1"/>
  <c r="R145" i="17"/>
  <c r="P145" i="17"/>
  <c r="R144" i="17"/>
  <c r="R143" i="17"/>
  <c r="N146" i="17"/>
  <c r="P144" i="17"/>
  <c r="N143" i="17"/>
  <c r="T143" i="17" s="1"/>
  <c r="R147" i="17"/>
  <c r="N147" i="17"/>
  <c r="T147" i="17" s="1"/>
  <c r="K17" i="17"/>
  <c r="T145" i="17" l="1"/>
  <c r="T146" i="17"/>
  <c r="T144" i="17"/>
  <c r="A322" i="18"/>
  <c r="A323" i="18"/>
  <c r="A324" i="18"/>
  <c r="A325" i="18"/>
  <c r="A326" i="18"/>
  <c r="A327" i="18"/>
  <c r="A328" i="18"/>
  <c r="A329" i="18"/>
  <c r="A330" i="18"/>
  <c r="A331" i="18"/>
  <c r="A332" i="18"/>
  <c r="A333" i="18"/>
  <c r="A334" i="18"/>
  <c r="A335" i="18"/>
  <c r="A336" i="18"/>
  <c r="A337" i="18"/>
  <c r="A338" i="18"/>
  <c r="A339" i="18"/>
  <c r="A340" i="18"/>
  <c r="L338" i="18"/>
  <c r="I338" i="18"/>
  <c r="L337" i="18"/>
  <c r="I337" i="18"/>
  <c r="L336" i="18"/>
  <c r="I336" i="18"/>
  <c r="L335" i="18"/>
  <c r="I335" i="18"/>
  <c r="L334" i="18"/>
  <c r="I334" i="18"/>
  <c r="L332" i="18"/>
  <c r="I332" i="18"/>
  <c r="L331" i="18"/>
  <c r="I331" i="18"/>
  <c r="L330" i="18"/>
  <c r="I330" i="18"/>
  <c r="L329" i="18"/>
  <c r="I329" i="18"/>
  <c r="L328" i="18"/>
  <c r="I328" i="18"/>
  <c r="L327" i="18"/>
  <c r="I327" i="18"/>
  <c r="L326" i="18"/>
  <c r="I326" i="18"/>
  <c r="L325" i="18"/>
  <c r="I325" i="18"/>
  <c r="L324" i="18"/>
  <c r="I324" i="18"/>
  <c r="L323" i="18"/>
  <c r="I323" i="18"/>
  <c r="L321" i="18"/>
  <c r="I321" i="18"/>
  <c r="L320" i="18"/>
  <c r="I320" i="18"/>
  <c r="L319" i="18"/>
  <c r="I319" i="18"/>
  <c r="L318" i="18"/>
  <c r="I318" i="18"/>
  <c r="L317" i="18"/>
  <c r="I317" i="18"/>
  <c r="L316" i="18"/>
  <c r="I316" i="18"/>
  <c r="L315" i="18"/>
  <c r="I315" i="18"/>
  <c r="L314" i="18"/>
  <c r="I314" i="18"/>
  <c r="L313" i="18"/>
  <c r="I313" i="18"/>
  <c r="L300" i="18"/>
  <c r="I300" i="18"/>
  <c r="L299" i="18"/>
  <c r="I299" i="18"/>
  <c r="L298" i="18"/>
  <c r="I298" i="18"/>
  <c r="L297" i="18"/>
  <c r="I297" i="18"/>
  <c r="L296" i="18"/>
  <c r="I296" i="18"/>
  <c r="L295" i="18"/>
  <c r="I295" i="18"/>
  <c r="L294" i="18"/>
  <c r="I294" i="18"/>
  <c r="L293" i="18"/>
  <c r="I293" i="18"/>
  <c r="L292" i="18"/>
  <c r="I292" i="18"/>
  <c r="L291" i="18"/>
  <c r="I291" i="18"/>
  <c r="L290" i="18"/>
  <c r="I290" i="18"/>
  <c r="L289" i="18"/>
  <c r="I289" i="18"/>
  <c r="L288" i="18"/>
  <c r="I288" i="18"/>
  <c r="L287" i="18"/>
  <c r="I287" i="18"/>
  <c r="L286" i="18"/>
  <c r="I286" i="18"/>
  <c r="L285" i="18"/>
  <c r="I285" i="18"/>
  <c r="L284" i="18"/>
  <c r="I284" i="18"/>
  <c r="L282" i="18"/>
  <c r="I282" i="18"/>
  <c r="L281" i="18"/>
  <c r="I281" i="18"/>
  <c r="L280" i="18"/>
  <c r="I280" i="18"/>
  <c r="L279" i="18"/>
  <c r="I279" i="18"/>
  <c r="L278" i="18"/>
  <c r="I278" i="18"/>
  <c r="L277" i="18"/>
  <c r="I277" i="18"/>
  <c r="L276" i="18"/>
  <c r="I276" i="18"/>
  <c r="L275" i="18"/>
  <c r="I275" i="18"/>
  <c r="L274" i="18"/>
  <c r="I274" i="18"/>
  <c r="L273" i="18"/>
  <c r="I273" i="18"/>
  <c r="L269" i="18"/>
  <c r="I269" i="18"/>
  <c r="L268" i="18"/>
  <c r="I268" i="18"/>
  <c r="L267" i="18"/>
  <c r="I267" i="18"/>
  <c r="L266" i="18"/>
  <c r="I266" i="18"/>
  <c r="L265" i="18"/>
  <c r="I265" i="18"/>
  <c r="L264" i="18"/>
  <c r="I264" i="18"/>
  <c r="L263" i="18"/>
  <c r="I263" i="18"/>
  <c r="L260" i="18"/>
  <c r="L259" i="18"/>
  <c r="I259" i="18"/>
  <c r="L258" i="18"/>
  <c r="I258" i="18"/>
  <c r="L257" i="18"/>
  <c r="I257" i="18"/>
  <c r="L256" i="18"/>
  <c r="I256" i="18"/>
  <c r="L255" i="18"/>
  <c r="I255" i="18"/>
  <c r="L254" i="18"/>
  <c r="I254" i="18"/>
  <c r="L253" i="18"/>
  <c r="I253" i="18"/>
  <c r="L252" i="18"/>
  <c r="I252" i="18"/>
  <c r="L251" i="18"/>
  <c r="I251" i="18"/>
  <c r="L249" i="18"/>
  <c r="I249" i="18"/>
  <c r="L248" i="18"/>
  <c r="I248" i="18"/>
  <c r="L247" i="18"/>
  <c r="I247" i="18"/>
  <c r="L246" i="18"/>
  <c r="I246" i="18"/>
  <c r="L245" i="18"/>
  <c r="I245" i="18"/>
  <c r="L244" i="18"/>
  <c r="I244" i="18"/>
  <c r="L243" i="18"/>
  <c r="I243" i="18"/>
  <c r="L242" i="18"/>
  <c r="I242" i="18"/>
  <c r="L241" i="18"/>
  <c r="I241" i="18"/>
  <c r="L240" i="18"/>
  <c r="I240" i="18"/>
  <c r="L239" i="18"/>
  <c r="I239" i="18"/>
  <c r="L238" i="18"/>
  <c r="I238" i="18"/>
  <c r="L237" i="18"/>
  <c r="I237" i="18"/>
  <c r="L236" i="18"/>
  <c r="I236" i="18"/>
  <c r="L235" i="18"/>
  <c r="I235" i="18"/>
  <c r="L234" i="18"/>
  <c r="I234" i="18"/>
  <c r="L233" i="18"/>
  <c r="I233" i="18"/>
  <c r="L232" i="18"/>
  <c r="I232" i="18"/>
  <c r="L231" i="18"/>
  <c r="I231" i="18"/>
  <c r="L230" i="18"/>
  <c r="I230" i="18"/>
  <c r="L229" i="18"/>
  <c r="I229" i="18"/>
  <c r="L228" i="18"/>
  <c r="I228" i="18"/>
  <c r="L227" i="18"/>
  <c r="I227" i="18"/>
  <c r="L226" i="18"/>
  <c r="I226" i="18"/>
  <c r="L225" i="18"/>
  <c r="I225" i="18"/>
  <c r="L224" i="18"/>
  <c r="I224" i="18"/>
  <c r="L223" i="18"/>
  <c r="I223" i="18"/>
  <c r="L222" i="18"/>
  <c r="I222" i="18"/>
  <c r="L221" i="18"/>
  <c r="I221" i="18"/>
  <c r="L220" i="18"/>
  <c r="I220" i="18"/>
  <c r="L219" i="18"/>
  <c r="I219" i="18"/>
  <c r="L218" i="18"/>
  <c r="I218" i="18"/>
  <c r="L217" i="18"/>
  <c r="I217" i="18"/>
  <c r="L216" i="18"/>
  <c r="I216" i="18"/>
  <c r="L215" i="18"/>
  <c r="I215" i="18"/>
  <c r="L214" i="18"/>
  <c r="I214" i="18"/>
  <c r="L213" i="18"/>
  <c r="I213" i="18"/>
  <c r="L212" i="18"/>
  <c r="I212" i="18"/>
  <c r="L211" i="18"/>
  <c r="I211" i="18"/>
  <c r="L210" i="18"/>
  <c r="I210" i="18"/>
  <c r="L209" i="18"/>
  <c r="I209" i="18"/>
  <c r="L208" i="18"/>
  <c r="I208" i="18"/>
  <c r="L207" i="18"/>
  <c r="I207" i="18"/>
  <c r="L206" i="18"/>
  <c r="I206" i="18"/>
  <c r="L205" i="18"/>
  <c r="I205" i="18"/>
  <c r="L204" i="18"/>
  <c r="I204" i="18"/>
  <c r="L203" i="18"/>
  <c r="I203" i="18"/>
  <c r="L202" i="18"/>
  <c r="I202" i="18"/>
  <c r="L201" i="18"/>
  <c r="I201" i="18"/>
  <c r="L200" i="18"/>
  <c r="I200" i="18"/>
  <c r="L199" i="18"/>
  <c r="I199" i="18"/>
  <c r="L198" i="18"/>
  <c r="I198" i="18"/>
  <c r="L197" i="18"/>
  <c r="I197" i="18"/>
  <c r="L196" i="18"/>
  <c r="I196" i="18"/>
  <c r="L195" i="18"/>
  <c r="I195" i="18"/>
  <c r="L194" i="18"/>
  <c r="I194" i="18"/>
  <c r="L193" i="18"/>
  <c r="I193" i="18"/>
  <c r="L192" i="18"/>
  <c r="I192" i="18"/>
  <c r="L191" i="18"/>
  <c r="I191" i="18"/>
  <c r="L190" i="18"/>
  <c r="I190" i="18"/>
  <c r="L189" i="18"/>
  <c r="I189" i="18"/>
  <c r="L188" i="18"/>
  <c r="I188" i="18"/>
  <c r="L187" i="18"/>
  <c r="I187" i="18"/>
  <c r="L186" i="18"/>
  <c r="I186" i="18"/>
  <c r="L185" i="18"/>
  <c r="I185" i="18"/>
  <c r="L184" i="18"/>
  <c r="I184" i="18"/>
  <c r="L183" i="18"/>
  <c r="I183" i="18"/>
  <c r="L182" i="18"/>
  <c r="I182" i="18"/>
  <c r="L181" i="18"/>
  <c r="I181" i="18"/>
  <c r="L180" i="18"/>
  <c r="I180" i="18"/>
  <c r="L179" i="18"/>
  <c r="I179" i="18"/>
  <c r="L178" i="18"/>
  <c r="I178" i="18"/>
  <c r="L177" i="18"/>
  <c r="I177" i="18"/>
  <c r="L176" i="18"/>
  <c r="I176" i="18"/>
  <c r="L175" i="18"/>
  <c r="I175" i="18"/>
  <c r="L174" i="18"/>
  <c r="I174" i="18"/>
  <c r="L173" i="18"/>
  <c r="I173" i="18"/>
  <c r="L170" i="18"/>
  <c r="I170" i="18"/>
  <c r="L169" i="18"/>
  <c r="I169" i="18"/>
  <c r="L168" i="18"/>
  <c r="I168" i="18"/>
  <c r="L167" i="18"/>
  <c r="I167" i="18"/>
  <c r="L166" i="18"/>
  <c r="I166" i="18"/>
  <c r="L165" i="18"/>
  <c r="I165" i="18"/>
  <c r="L164" i="18"/>
  <c r="I164" i="18"/>
  <c r="L163" i="18"/>
  <c r="I163" i="18"/>
  <c r="L162" i="18"/>
  <c r="I162" i="18"/>
  <c r="L161" i="18"/>
  <c r="I161" i="18"/>
  <c r="L158" i="18"/>
  <c r="I158" i="18"/>
  <c r="L157" i="18"/>
  <c r="I157" i="18"/>
  <c r="L156" i="18"/>
  <c r="I156" i="18"/>
  <c r="L155" i="18"/>
  <c r="I155" i="18"/>
  <c r="L154" i="18"/>
  <c r="I154" i="18"/>
  <c r="L153" i="18"/>
  <c r="I153" i="18"/>
  <c r="L152" i="18"/>
  <c r="I152" i="18"/>
  <c r="L151" i="18"/>
  <c r="I151" i="18"/>
  <c r="L150" i="18"/>
  <c r="I150" i="18"/>
  <c r="L149" i="18"/>
  <c r="I149" i="18"/>
  <c r="L148" i="18"/>
  <c r="I148" i="18"/>
  <c r="L147" i="18"/>
  <c r="I147" i="18"/>
  <c r="L146" i="18"/>
  <c r="I146" i="18"/>
  <c r="L145" i="18"/>
  <c r="I145" i="18"/>
  <c r="L144" i="18"/>
  <c r="I144" i="18"/>
  <c r="L143" i="18"/>
  <c r="I143" i="18"/>
  <c r="L142" i="18"/>
  <c r="I142" i="18"/>
  <c r="L141" i="18"/>
  <c r="I141" i="18"/>
  <c r="L139" i="18"/>
  <c r="I139" i="18"/>
  <c r="L138" i="18"/>
  <c r="I138" i="18"/>
  <c r="L136" i="18"/>
  <c r="I136" i="18"/>
  <c r="L135" i="18"/>
  <c r="I135" i="18"/>
  <c r="L134" i="18"/>
  <c r="I134" i="18"/>
  <c r="L133" i="18"/>
  <c r="I133" i="18"/>
  <c r="L132" i="18"/>
  <c r="I132" i="18"/>
  <c r="L131" i="18"/>
  <c r="I131" i="18"/>
  <c r="L130" i="18"/>
  <c r="I130" i="18"/>
  <c r="L129" i="18"/>
  <c r="I129" i="18"/>
  <c r="L128" i="18"/>
  <c r="I128" i="18"/>
  <c r="L124" i="18"/>
  <c r="I124" i="18"/>
  <c r="L123" i="18"/>
  <c r="I123" i="18"/>
  <c r="L122" i="18"/>
  <c r="I122" i="18"/>
  <c r="L121" i="18"/>
  <c r="I121" i="18"/>
  <c r="L120" i="18"/>
  <c r="I120" i="18"/>
  <c r="L119" i="18"/>
  <c r="I119" i="18"/>
  <c r="L118" i="18"/>
  <c r="I118" i="18"/>
  <c r="L117" i="18"/>
  <c r="I117" i="18"/>
  <c r="L116" i="18"/>
  <c r="I116" i="18"/>
  <c r="L115" i="18"/>
  <c r="I115" i="18"/>
  <c r="A203" i="18"/>
  <c r="A202" i="18"/>
  <c r="A201" i="18"/>
  <c r="A200" i="18"/>
  <c r="A199" i="18"/>
  <c r="A198" i="18"/>
  <c r="A197" i="18"/>
  <c r="A196" i="18"/>
  <c r="A195" i="18"/>
  <c r="A194" i="18"/>
  <c r="A193" i="18"/>
  <c r="A192" i="18"/>
  <c r="A191" i="18"/>
  <c r="A190" i="18"/>
  <c r="A189" i="18"/>
  <c r="A188" i="18"/>
  <c r="A187" i="18"/>
  <c r="A186" i="18"/>
  <c r="A185" i="18"/>
  <c r="A184" i="18"/>
  <c r="A183" i="18"/>
  <c r="A182" i="18"/>
  <c r="A181" i="18"/>
  <c r="A180" i="18"/>
  <c r="A179" i="18"/>
  <c r="A178" i="18"/>
  <c r="A177" i="18"/>
  <c r="A176" i="18"/>
  <c r="A175" i="18"/>
  <c r="A174" i="18"/>
  <c r="A173" i="18"/>
  <c r="A172" i="18"/>
  <c r="A171" i="18"/>
  <c r="A170" i="18"/>
  <c r="A169" i="18"/>
  <c r="A168" i="18"/>
  <c r="A167" i="18"/>
  <c r="A166" i="18"/>
  <c r="A165" i="18"/>
  <c r="A164" i="18"/>
  <c r="L112" i="18"/>
  <c r="I112" i="18"/>
  <c r="L111" i="18"/>
  <c r="I111" i="18"/>
  <c r="L110" i="18"/>
  <c r="I110" i="18"/>
  <c r="L109" i="18"/>
  <c r="I109" i="18"/>
  <c r="L108" i="18"/>
  <c r="I108" i="18"/>
  <c r="L107" i="18"/>
  <c r="I107" i="18"/>
  <c r="L106" i="18"/>
  <c r="I106" i="18"/>
  <c r="L105" i="18"/>
  <c r="I105" i="18"/>
  <c r="L104" i="18"/>
  <c r="I104" i="18"/>
  <c r="L103" i="18"/>
  <c r="I103" i="18"/>
  <c r="L101" i="18"/>
  <c r="I101" i="18"/>
  <c r="L100" i="18"/>
  <c r="I100" i="18"/>
  <c r="L99" i="18"/>
  <c r="I99" i="18"/>
  <c r="L98" i="18"/>
  <c r="I98" i="18"/>
  <c r="L97" i="18"/>
  <c r="I97" i="18"/>
  <c r="L96" i="18"/>
  <c r="I96" i="18"/>
  <c r="L95" i="18"/>
  <c r="I95" i="18"/>
  <c r="L94" i="18"/>
  <c r="I94" i="18"/>
  <c r="L93" i="18"/>
  <c r="I93" i="18"/>
  <c r="L92" i="18"/>
  <c r="I92" i="18"/>
  <c r="L91" i="18"/>
  <c r="I91" i="18"/>
  <c r="L90" i="18"/>
  <c r="I90" i="18"/>
  <c r="L89" i="18"/>
  <c r="I89" i="18"/>
  <c r="L88" i="18"/>
  <c r="I88" i="18"/>
  <c r="L87" i="18"/>
  <c r="I87" i="18"/>
  <c r="L86" i="18"/>
  <c r="I86" i="18"/>
  <c r="L85" i="18"/>
  <c r="I85" i="18"/>
  <c r="L84" i="18"/>
  <c r="I84" i="18"/>
  <c r="L83" i="18"/>
  <c r="I83" i="18"/>
  <c r="L82" i="18"/>
  <c r="I82" i="18"/>
  <c r="L81" i="18"/>
  <c r="I81" i="18"/>
  <c r="L80" i="18"/>
  <c r="I80" i="18"/>
  <c r="L79" i="18"/>
  <c r="I79" i="18"/>
  <c r="L78" i="18"/>
  <c r="I78" i="18"/>
  <c r="L77" i="18"/>
  <c r="I77" i="18"/>
  <c r="L76" i="18"/>
  <c r="I76" i="18"/>
  <c r="L75" i="18"/>
  <c r="I75" i="18"/>
  <c r="L74" i="18"/>
  <c r="I74" i="18"/>
  <c r="L73" i="18"/>
  <c r="I73" i="18"/>
  <c r="L72" i="18"/>
  <c r="I72" i="18"/>
  <c r="L71" i="18"/>
  <c r="I71" i="18"/>
  <c r="L70" i="18"/>
  <c r="I70" i="18"/>
  <c r="L69" i="18"/>
  <c r="I69" i="18"/>
  <c r="L68" i="18"/>
  <c r="I68" i="18"/>
  <c r="L67" i="18"/>
  <c r="I67" i="18"/>
  <c r="L66" i="18"/>
  <c r="I66" i="18"/>
  <c r="L65" i="18"/>
  <c r="I65" i="18"/>
  <c r="L64" i="18"/>
  <c r="I64" i="18"/>
  <c r="L63" i="18"/>
  <c r="I63" i="18"/>
  <c r="L62" i="18"/>
  <c r="I62" i="18"/>
  <c r="L61" i="18"/>
  <c r="I61" i="18"/>
  <c r="L60" i="18"/>
  <c r="I60" i="18"/>
  <c r="L59" i="18"/>
  <c r="I59" i="18"/>
  <c r="L58" i="18"/>
  <c r="I58" i="18"/>
  <c r="L57" i="18"/>
  <c r="I57" i="18"/>
  <c r="L56" i="18"/>
  <c r="I56" i="18"/>
  <c r="L55" i="18"/>
  <c r="I55" i="18"/>
  <c r="L54" i="18"/>
  <c r="I54" i="18"/>
  <c r="L53" i="18"/>
  <c r="I53" i="18"/>
  <c r="L52" i="18"/>
  <c r="I52" i="18"/>
  <c r="L49" i="18"/>
  <c r="I49" i="18"/>
  <c r="L48" i="18"/>
  <c r="I48" i="18"/>
  <c r="L47" i="18"/>
  <c r="I47" i="18"/>
  <c r="L46" i="18"/>
  <c r="I46" i="18"/>
  <c r="L45" i="18"/>
  <c r="I45" i="18"/>
  <c r="L44" i="18"/>
  <c r="I44" i="18"/>
  <c r="L43" i="18"/>
  <c r="I43" i="18"/>
  <c r="L42" i="18"/>
  <c r="I42" i="18"/>
  <c r="L41" i="18"/>
  <c r="I41" i="18"/>
  <c r="L40" i="18"/>
  <c r="I40" i="18"/>
  <c r="L39" i="18"/>
  <c r="I39" i="18"/>
  <c r="L38" i="18"/>
  <c r="I38" i="18"/>
  <c r="L37" i="18"/>
  <c r="I37" i="18"/>
  <c r="L36" i="18"/>
  <c r="I36" i="18"/>
  <c r="L35" i="18"/>
  <c r="I35" i="18"/>
  <c r="L34" i="18"/>
  <c r="I34" i="18"/>
  <c r="L33" i="18"/>
  <c r="I33" i="18"/>
  <c r="L32" i="18"/>
  <c r="I32" i="18"/>
  <c r="L31" i="18"/>
  <c r="I31" i="18"/>
  <c r="L30" i="18"/>
  <c r="I30" i="18"/>
  <c r="L29" i="18"/>
  <c r="I29" i="18"/>
  <c r="L28" i="18"/>
  <c r="I28" i="18"/>
  <c r="L27" i="18"/>
  <c r="I27" i="18"/>
  <c r="L26" i="18"/>
  <c r="I26" i="18"/>
  <c r="L25" i="18"/>
  <c r="I25" i="18"/>
  <c r="L24" i="18"/>
  <c r="I24" i="18"/>
  <c r="L23" i="18"/>
  <c r="I23" i="18"/>
  <c r="L22" i="18"/>
  <c r="I22" i="18"/>
  <c r="L21" i="18"/>
  <c r="I21" i="18"/>
  <c r="L19" i="18"/>
  <c r="I19" i="18"/>
  <c r="L18" i="18"/>
  <c r="I18" i="18"/>
  <c r="L17" i="18"/>
  <c r="I17" i="18"/>
  <c r="L16" i="18"/>
  <c r="I16" i="18"/>
  <c r="L15" i="18"/>
  <c r="I15" i="18"/>
  <c r="L14" i="18"/>
  <c r="I14" i="18"/>
  <c r="L10" i="18"/>
  <c r="I10" i="18"/>
  <c r="L9" i="18"/>
  <c r="I9" i="18"/>
  <c r="L8" i="18"/>
  <c r="I8" i="18"/>
  <c r="L7" i="18"/>
  <c r="I7" i="18"/>
  <c r="L6" i="18"/>
  <c r="I6" i="18"/>
  <c r="L5" i="18"/>
  <c r="I5" i="18"/>
  <c r="L4" i="18"/>
  <c r="I4" i="18"/>
  <c r="A93" i="18"/>
  <c r="A92" i="18"/>
  <c r="A91" i="18"/>
  <c r="A90" i="18"/>
  <c r="A89" i="18"/>
  <c r="A88" i="18"/>
  <c r="A87" i="18"/>
  <c r="A86" i="18"/>
  <c r="A85" i="18"/>
  <c r="A84" i="18"/>
  <c r="A83" i="18"/>
  <c r="A82" i="18"/>
  <c r="A81" i="18"/>
  <c r="A80" i="18"/>
  <c r="A79" i="18"/>
  <c r="A78" i="18"/>
  <c r="A77" i="18"/>
  <c r="A76" i="18"/>
  <c r="A75" i="18"/>
  <c r="A74" i="18"/>
  <c r="A73" i="18"/>
  <c r="A108" i="18"/>
  <c r="A107" i="18"/>
  <c r="A106" i="18"/>
  <c r="A105" i="18"/>
  <c r="A104" i="18"/>
  <c r="A103" i="18"/>
  <c r="T137" i="17" l="1"/>
  <c r="T17" i="17"/>
  <c r="T72" i="17"/>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261" i="18"/>
  <c r="O74" i="17"/>
  <c r="V74" i="17" s="1"/>
  <c r="P74" i="17" s="1"/>
  <c r="O75" i="17"/>
  <c r="V75" i="17" s="1"/>
  <c r="N75" i="17" s="1"/>
  <c r="O76" i="17"/>
  <c r="V76" i="17" s="1"/>
  <c r="P76" i="17" s="1"/>
  <c r="O77" i="17"/>
  <c r="V77" i="17" s="1"/>
  <c r="N77" i="17" s="1"/>
  <c r="O78" i="17"/>
  <c r="V78" i="17" s="1"/>
  <c r="N78" i="17" s="1"/>
  <c r="O79" i="17"/>
  <c r="V79" i="17" s="1"/>
  <c r="N79" i="17" s="1"/>
  <c r="O80" i="17"/>
  <c r="V80" i="17" s="1"/>
  <c r="N80" i="17" s="1"/>
  <c r="O81" i="17"/>
  <c r="V81" i="17" s="1"/>
  <c r="N81" i="17" s="1"/>
  <c r="O82" i="17"/>
  <c r="V82" i="17" s="1"/>
  <c r="R82" i="17" s="1"/>
  <c r="O73" i="17"/>
  <c r="V73" i="17" s="1"/>
  <c r="N73" i="17" s="1"/>
  <c r="O18" i="17"/>
  <c r="L18" i="17" s="1"/>
  <c r="V139" i="17"/>
  <c r="R139" i="17" s="1"/>
  <c r="V140" i="17"/>
  <c r="R140" i="17" s="1"/>
  <c r="V141" i="17"/>
  <c r="R141" i="17" s="1"/>
  <c r="V142" i="17"/>
  <c r="R142" i="17" s="1"/>
  <c r="V138" i="17"/>
  <c r="M19" i="17"/>
  <c r="M20" i="17"/>
  <c r="M21" i="17"/>
  <c r="M22" i="17"/>
  <c r="M23" i="17"/>
  <c r="M24" i="17"/>
  <c r="M25" i="17"/>
  <c r="M26" i="17"/>
  <c r="M27" i="17"/>
  <c r="M18" i="17"/>
  <c r="N20" i="17"/>
  <c r="N22" i="17"/>
  <c r="N23" i="17"/>
  <c r="N24" i="17"/>
  <c r="K19" i="17"/>
  <c r="K20" i="17"/>
  <c r="K21" i="17"/>
  <c r="K22" i="17"/>
  <c r="K23" i="17"/>
  <c r="K24" i="17"/>
  <c r="K25" i="17"/>
  <c r="K26" i="17"/>
  <c r="K27" i="17"/>
  <c r="K18" i="17"/>
  <c r="K16" i="17"/>
  <c r="T16" i="17" s="1"/>
  <c r="A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94" i="18"/>
  <c r="A95" i="18"/>
  <c r="A96" i="18"/>
  <c r="A97" i="18"/>
  <c r="A98" i="18"/>
  <c r="A99" i="18"/>
  <c r="A100" i="18"/>
  <c r="A101" i="18"/>
  <c r="A102"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61" i="18"/>
  <c r="A162" i="18"/>
  <c r="A16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O19" i="17"/>
  <c r="L19" i="17" s="1"/>
  <c r="O20" i="17"/>
  <c r="O21" i="17"/>
  <c r="O22" i="17"/>
  <c r="O23" i="17"/>
  <c r="O24" i="17"/>
  <c r="O25" i="17"/>
  <c r="N25" i="17" s="1"/>
  <c r="O26" i="17"/>
  <c r="O27" i="17"/>
  <c r="N27" i="17" s="1"/>
  <c r="R138" i="17" l="1"/>
  <c r="N138" i="17"/>
  <c r="V26" i="17"/>
  <c r="R26" i="17" s="1"/>
  <c r="L26" i="17"/>
  <c r="V24" i="17"/>
  <c r="L24" i="17"/>
  <c r="V21" i="17"/>
  <c r="R21" i="17" s="1"/>
  <c r="L21" i="17"/>
  <c r="V20" i="17"/>
  <c r="R20" i="17" s="1"/>
  <c r="L20" i="17"/>
  <c r="N26" i="17"/>
  <c r="V25" i="17"/>
  <c r="R25" i="17" s="1"/>
  <c r="L25" i="17"/>
  <c r="V23" i="17"/>
  <c r="R23" i="17" s="1"/>
  <c r="L23" i="17"/>
  <c r="V22" i="17"/>
  <c r="R22" i="17" s="1"/>
  <c r="N21" i="17"/>
  <c r="P75" i="17"/>
  <c r="R75" i="17"/>
  <c r="R80" i="17"/>
  <c r="R79" i="17"/>
  <c r="R81" i="17"/>
  <c r="R78" i="17"/>
  <c r="R77" i="17"/>
  <c r="P81" i="17"/>
  <c r="T81" i="17" s="1"/>
  <c r="R76" i="17"/>
  <c r="R74" i="17"/>
  <c r="N76" i="17"/>
  <c r="P80" i="17"/>
  <c r="T80" i="17" s="1"/>
  <c r="P79" i="17"/>
  <c r="P78" i="17"/>
  <c r="P77" i="17"/>
  <c r="T77" i="17" s="1"/>
  <c r="N74" i="17"/>
  <c r="P140" i="17"/>
  <c r="N140" i="17"/>
  <c r="T140" i="17" s="1"/>
  <c r="N141" i="17"/>
  <c r="P141" i="17"/>
  <c r="N142" i="17"/>
  <c r="P142" i="17"/>
  <c r="P139" i="17"/>
  <c r="N139" i="17"/>
  <c r="N82" i="17"/>
  <c r="P82" i="17"/>
  <c r="V27" i="17"/>
  <c r="R27" i="17" s="1"/>
  <c r="L27" i="17"/>
  <c r="N18" i="17"/>
  <c r="R24" i="17"/>
  <c r="P138" i="17"/>
  <c r="R73" i="17"/>
  <c r="P73" i="17"/>
  <c r="N19" i="17"/>
  <c r="V19" i="17"/>
  <c r="R19" i="17" s="1"/>
  <c r="V18" i="17"/>
  <c r="T141" i="17" l="1"/>
  <c r="T78" i="17"/>
  <c r="T79" i="17"/>
  <c r="T75" i="17"/>
  <c r="T74" i="17"/>
  <c r="T76" i="17"/>
  <c r="T139" i="17"/>
  <c r="T142" i="17"/>
  <c r="T82" i="17"/>
  <c r="T73" i="17"/>
  <c r="R18" i="17"/>
  <c r="P18" i="17"/>
  <c r="T18" i="17" s="1"/>
  <c r="T138" i="17"/>
  <c r="V28" i="17"/>
  <c r="V29" i="17"/>
  <c r="V30" i="17"/>
  <c r="V31" i="17"/>
  <c r="V32" i="17"/>
  <c r="V33" i="17"/>
  <c r="V34" i="17"/>
  <c r="V35" i="17"/>
  <c r="V36" i="17"/>
  <c r="V37" i="17"/>
  <c r="V38" i="17"/>
  <c r="V39" i="17"/>
  <c r="V40" i="17"/>
  <c r="V41" i="17"/>
  <c r="V42" i="17"/>
  <c r="V43" i="17"/>
  <c r="V44" i="17"/>
  <c r="V45" i="17"/>
  <c r="V46" i="17"/>
  <c r="V47" i="17"/>
  <c r="V48" i="17"/>
  <c r="V49" i="17"/>
  <c r="V50" i="17"/>
  <c r="V51" i="17"/>
  <c r="V52" i="17"/>
  <c r="V53" i="17"/>
  <c r="V54" i="17"/>
  <c r="V55" i="17"/>
  <c r="V56" i="17"/>
  <c r="V57" i="17"/>
  <c r="V58" i="17"/>
  <c r="V59" i="17"/>
  <c r="V60" i="17"/>
  <c r="V61" i="17"/>
  <c r="V62" i="17"/>
  <c r="V63" i="17"/>
  <c r="V64" i="17"/>
  <c r="V65" i="17"/>
  <c r="V66" i="17"/>
  <c r="V67" i="17"/>
  <c r="P63" i="17" l="1"/>
  <c r="R63" i="17"/>
  <c r="P39" i="17"/>
  <c r="R39" i="17"/>
  <c r="R62" i="17"/>
  <c r="P62" i="17"/>
  <c r="R38" i="17"/>
  <c r="P38" i="17"/>
  <c r="R61" i="17"/>
  <c r="P61" i="17"/>
  <c r="R45" i="17"/>
  <c r="P45" i="17"/>
  <c r="P60" i="17"/>
  <c r="R60" i="17"/>
  <c r="R36" i="17"/>
  <c r="P36" i="17"/>
  <c r="R67" i="17"/>
  <c r="P67" i="17"/>
  <c r="R51" i="17"/>
  <c r="P51" i="17"/>
  <c r="R43" i="17"/>
  <c r="P43" i="17"/>
  <c r="P35" i="17"/>
  <c r="R35" i="17"/>
  <c r="P66" i="17"/>
  <c r="R66" i="17"/>
  <c r="P58" i="17"/>
  <c r="R58" i="17"/>
  <c r="P50" i="17"/>
  <c r="R50" i="17"/>
  <c r="R42" i="17"/>
  <c r="P42" i="17"/>
  <c r="P34" i="17"/>
  <c r="R34" i="17"/>
  <c r="P55" i="17"/>
  <c r="R55" i="17"/>
  <c r="P47" i="17"/>
  <c r="R47" i="17"/>
  <c r="P31" i="17"/>
  <c r="R31" i="17"/>
  <c r="R54" i="17"/>
  <c r="P54" i="17"/>
  <c r="R46" i="17"/>
  <c r="P46" i="17"/>
  <c r="R30" i="17"/>
  <c r="P30" i="17"/>
  <c r="R53" i="17"/>
  <c r="P53" i="17"/>
  <c r="R37" i="17"/>
  <c r="P37" i="17"/>
  <c r="R29" i="17"/>
  <c r="P29" i="17"/>
  <c r="R52" i="17"/>
  <c r="P52" i="17"/>
  <c r="R44" i="17"/>
  <c r="P44" i="17"/>
  <c r="R28" i="17"/>
  <c r="P28" i="17"/>
  <c r="R59" i="17"/>
  <c r="P59" i="17"/>
  <c r="P65" i="17"/>
  <c r="R65" i="17"/>
  <c r="P57" i="17"/>
  <c r="R57" i="17"/>
  <c r="P49" i="17"/>
  <c r="R49" i="17"/>
  <c r="R41" i="17"/>
  <c r="P41" i="17"/>
  <c r="R33" i="17"/>
  <c r="P33" i="17"/>
  <c r="R64" i="17"/>
  <c r="P64" i="17"/>
  <c r="P56" i="17"/>
  <c r="R56" i="17"/>
  <c r="P48" i="17"/>
  <c r="R48" i="17"/>
  <c r="P40" i="17"/>
  <c r="R40" i="17"/>
  <c r="P32" i="17"/>
  <c r="R32" i="17"/>
  <c r="P21" i="17"/>
  <c r="T21" i="17" s="1"/>
  <c r="P22" i="17"/>
  <c r="T22" i="17" s="1"/>
  <c r="P24" i="17"/>
  <c r="T24" i="17" s="1"/>
  <c r="P25" i="17"/>
  <c r="T25" i="17" s="1"/>
  <c r="P27" i="17"/>
  <c r="T27" i="17" s="1"/>
  <c r="P26" i="17" l="1"/>
  <c r="T26" i="17" s="1"/>
  <c r="P23" i="17"/>
  <c r="T23" i="17" s="1"/>
  <c r="P20" i="17"/>
  <c r="T20" i="17" s="1"/>
  <c r="P19" i="17"/>
  <c r="T19" i="17" s="1"/>
  <c r="L138" i="17"/>
  <c r="L139" i="17"/>
  <c r="L142" i="17"/>
  <c r="L141" i="17"/>
  <c r="L140" i="17"/>
  <c r="T178" i="17" l="1"/>
  <c r="T182" i="17" s="1"/>
  <c r="F21" i="14" s="1"/>
  <c r="T133" i="17"/>
  <c r="T181" i="17" s="1"/>
  <c r="F20" i="14" s="1"/>
  <c r="T68" i="17"/>
  <c r="T180" i="17" s="1"/>
  <c r="F19" i="14" s="1"/>
  <c r="F16" i="14" l="1"/>
  <c r="T18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6CEC05AD-A6B5-4682-A0D0-CE0ECB418F9D}">
      <text>
        <r>
          <rPr>
            <b/>
            <sz val="9"/>
            <color indexed="81"/>
            <rFont val="MS P ゴシック"/>
            <family val="3"/>
            <charset val="128"/>
          </rPr>
          <t>市町村名を記入</t>
        </r>
      </text>
    </comment>
    <comment ref="B16" authorId="0" shapeId="0" xr:uid="{F3C80465-43D4-4E66-AD01-F23760D79042}">
      <text>
        <r>
          <rPr>
            <sz val="9"/>
            <color indexed="81"/>
            <rFont val="MS P ゴシック"/>
            <family val="3"/>
            <charset val="128"/>
          </rPr>
          <t>双胎の場合は2人の氏名と生年月日を入力して下さい。</t>
        </r>
      </text>
    </comment>
    <comment ref="K18" authorId="0" shapeId="0" xr:uid="{47CA31BE-F641-4C5B-9235-6AC331DF0893}">
      <text>
        <r>
          <rPr>
            <b/>
            <sz val="9"/>
            <color indexed="81"/>
            <rFont val="MS P ゴシック"/>
            <family val="3"/>
            <charset val="128"/>
          </rPr>
          <t>守口市は24時間のみ実施。</t>
        </r>
      </text>
    </comment>
    <comment ref="K27" authorId="0" shapeId="0" xr:uid="{C3650504-8CF6-471B-8A55-76CA63E9525B}">
      <text>
        <r>
          <rPr>
            <sz val="9"/>
            <color indexed="81"/>
            <rFont val="MS P ゴシック"/>
            <family val="3"/>
            <charset val="128"/>
          </rPr>
          <t xml:space="preserve">守口市は9時間のみ実施。
</t>
        </r>
      </text>
    </comment>
    <comment ref="K34" authorId="0" shapeId="0" xr:uid="{AB8B1F19-B283-4864-96CB-A7829D634D2F}">
      <text>
        <r>
          <rPr>
            <sz val="9"/>
            <color indexed="81"/>
            <rFont val="MS P ゴシック"/>
            <family val="3"/>
            <charset val="128"/>
          </rPr>
          <t xml:space="preserve">守口市は2時間のみ実施。
</t>
        </r>
      </text>
    </comment>
    <comment ref="S66" authorId="0" shapeId="0" xr:uid="{DCB4B36B-E18B-48F9-91C8-2B5F06B2227C}">
      <text>
        <r>
          <rPr>
            <b/>
            <sz val="11"/>
            <color indexed="81"/>
            <rFont val="MS P ゴシック"/>
            <family val="3"/>
            <charset val="128"/>
          </rPr>
          <t>１ページ目の表の左端に記載の番号を転記</t>
        </r>
      </text>
    </comment>
    <comment ref="B68" authorId="0" shapeId="0" xr:uid="{F947C933-6B2F-436B-A468-66526EE526B4}">
      <text>
        <r>
          <rPr>
            <b/>
            <sz val="9"/>
            <color indexed="53"/>
            <rFont val="MS P ゴシック"/>
            <family val="3"/>
            <charset val="128"/>
          </rPr>
          <t>多胎児の場合のみ、氏名を入れてください。</t>
        </r>
      </text>
    </comment>
    <comment ref="S106" authorId="0" shapeId="0" xr:uid="{5BBB87ED-5A8D-406B-A9E3-9E3C6E39257A}">
      <text>
        <r>
          <rPr>
            <b/>
            <sz val="11"/>
            <color indexed="81"/>
            <rFont val="MS P ゴシック"/>
            <family val="3"/>
            <charset val="128"/>
          </rPr>
          <t>１ページ目の表の左端に記載の番号を転記</t>
        </r>
      </text>
    </comment>
    <comment ref="B108" authorId="0" shapeId="0" xr:uid="{01ED0872-D58A-4016-80BB-18F7CE7E415E}">
      <text>
        <r>
          <rPr>
            <b/>
            <sz val="9"/>
            <color indexed="53"/>
            <rFont val="MS P ゴシック"/>
            <family val="3"/>
            <charset val="128"/>
          </rPr>
          <t>多胎児の場合のみ、氏名を入れてください。</t>
        </r>
      </text>
    </comment>
    <comment ref="S146" authorId="0" shapeId="0" xr:uid="{54DEAB54-1BD9-4F04-A6D4-48FACA72E71A}">
      <text>
        <r>
          <rPr>
            <b/>
            <sz val="11"/>
            <color indexed="81"/>
            <rFont val="MS P ゴシック"/>
            <family val="3"/>
            <charset val="128"/>
          </rPr>
          <t>１ページ目の表の左端に記載の番号を転記</t>
        </r>
      </text>
    </comment>
    <comment ref="B148" authorId="0" shapeId="0" xr:uid="{FCF2764E-6F6B-4FCF-A2C9-0A47F480570C}">
      <text>
        <r>
          <rPr>
            <b/>
            <sz val="9"/>
            <color indexed="53"/>
            <rFont val="MS P ゴシック"/>
            <family val="3"/>
            <charset val="128"/>
          </rPr>
          <t>多胎児の場合のみ、氏名を入れてください。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E6EF6179-E5FE-4DE4-A65A-910CD84D351B}">
      <text>
        <r>
          <rPr>
            <b/>
            <sz val="9"/>
            <color indexed="81"/>
            <rFont val="MS P ゴシック"/>
            <family val="3"/>
            <charset val="128"/>
          </rPr>
          <t>市町村名を選択してください</t>
        </r>
      </text>
    </comment>
    <comment ref="C15" authorId="0" shapeId="0" xr:uid="{1E590EDC-2703-44E2-9F89-623D51EEDD14}">
      <text>
        <r>
          <rPr>
            <b/>
            <sz val="10"/>
            <color indexed="81"/>
            <rFont val="MS P ゴシック"/>
            <family val="3"/>
            <charset val="128"/>
          </rPr>
          <t>同一の方が複数回の利用をされた場合は、利用者ごとではなく、利用毎に記入してください。
１回の利用の中で所得区分が異なる場合は行を変えて記入してください。</t>
        </r>
      </text>
    </comment>
    <comment ref="G15" authorId="0" shapeId="0" xr:uid="{DA5EF30F-0B68-4431-BD86-C82EDE21F861}">
      <text>
        <r>
          <rPr>
            <b/>
            <sz val="10"/>
            <color indexed="81"/>
            <rFont val="MS P ゴシック"/>
            <family val="3"/>
            <charset val="128"/>
          </rPr>
          <t>利用者が「非課税・生活保護」という一括りの区分の場合は、非課税、生活保護のどちらを選んでも同じ金額が反映されます。
各市町村の区分はシート５の「※削除禁止　契約単価（委託単価・利用料配分）」で確認可能です。</t>
        </r>
      </text>
    </comment>
    <comment ref="S15" authorId="0" shapeId="0" xr:uid="{E844BCD2-AEA7-4C28-B93F-30E87C5F486A}">
      <text>
        <r>
          <rPr>
            <b/>
            <sz val="9"/>
            <color indexed="81"/>
            <rFont val="MS P ゴシック"/>
            <family val="3"/>
            <charset val="128"/>
          </rPr>
          <t>入力の最小人数は「2」になります。
双子の場合「2」
三つ子の場合「3」を入力してください。</t>
        </r>
      </text>
    </comment>
    <comment ref="T17" authorId="0" shapeId="0" xr:uid="{1768EB51-EA3D-434A-9B8E-FD67281199B7}">
      <text>
        <r>
          <rPr>
            <b/>
            <sz val="9"/>
            <color indexed="81"/>
            <rFont val="MS P ゴシック"/>
            <family val="3"/>
            <charset val="128"/>
          </rPr>
          <t>いずれも請求金額が入力されているか、金額に間違いないか確認してください。</t>
        </r>
      </text>
    </comment>
    <comment ref="G18" authorId="0" shapeId="0" xr:uid="{7BDA0B6C-ED56-48E4-9BAE-67A959B6AB2B}">
      <text>
        <r>
          <rPr>
            <b/>
            <sz val="10"/>
            <color indexed="81"/>
            <rFont val="MS P ゴシック"/>
            <family val="3"/>
            <charset val="128"/>
          </rPr>
          <t>（短期入所型のみの注意事項）
守口市は追泊の利用料が異なりますので、以下のとおり入力してください。
１泊目：（追泊）が無い区分を選択
→利用日は１泊２日で入力
２泊目以：（追泊）が有る区分を選択
→利用日は２泊目以降を入力のみ</t>
        </r>
      </text>
    </comment>
    <comment ref="O18" authorId="0" shapeId="0" xr:uid="{480B86D7-17C1-454A-A46E-8FEEFED919AA}">
      <text>
        <r>
          <rPr>
            <b/>
            <sz val="9"/>
            <color indexed="81"/>
            <rFont val="MS P ゴシック"/>
            <family val="3"/>
            <charset val="128"/>
          </rPr>
          <t xml:space="preserve">守口市はおむつ等の消耗品は委託料に含んでいません。
</t>
        </r>
      </text>
    </comment>
    <comment ref="H19" authorId="0" shapeId="0" xr:uid="{5D3C1FB0-55A3-40A4-9CA1-C65C0BD83B72}">
      <text>
        <r>
          <rPr>
            <b/>
            <sz val="9"/>
            <color indexed="81"/>
            <rFont val="MS P ゴシック"/>
            <family val="3"/>
            <charset val="128"/>
          </rPr>
          <t xml:space="preserve">守口市は24時間のみの実施です。
</t>
        </r>
      </text>
    </comment>
    <comment ref="G20" authorId="0" shapeId="0" xr:uid="{8712D174-799A-4EC3-BDD0-E5E24921404D}">
      <text>
        <r>
          <rPr>
            <sz val="9"/>
            <color indexed="81"/>
            <rFont val="MS P ゴシック"/>
            <family val="3"/>
            <charset val="128"/>
          </rPr>
          <t xml:space="preserve">守口市の減免対象は生活保護のみ、「生活保護」を選択してください。
</t>
        </r>
      </text>
    </comment>
    <comment ref="S71" authorId="0" shapeId="0" xr:uid="{32D2C055-A1BF-47D7-833D-8009E306232C}">
      <text>
        <r>
          <rPr>
            <b/>
            <sz val="9"/>
            <color indexed="81"/>
            <rFont val="MS P ゴシック"/>
            <family val="3"/>
            <charset val="128"/>
          </rPr>
          <t>入力の最小人数は「2」になります。
双子の場合「2」
三つ子の場合「3」を入力してください。</t>
        </r>
      </text>
    </comment>
    <comment ref="H73" authorId="0" shapeId="0" xr:uid="{5AB5F212-939C-4417-8F62-791AABF242E9}">
      <text>
        <r>
          <rPr>
            <b/>
            <sz val="9"/>
            <color indexed="81"/>
            <rFont val="MS P ゴシック"/>
            <family val="3"/>
            <charset val="128"/>
          </rPr>
          <t>守口市は９時間のみ実施。</t>
        </r>
      </text>
    </comment>
    <comment ref="S136" authorId="0" shapeId="0" xr:uid="{8F68D8DE-C07C-42DE-A49D-F82C3C47C8FD}">
      <text>
        <r>
          <rPr>
            <b/>
            <sz val="9"/>
            <color indexed="81"/>
            <rFont val="MS P ゴシック"/>
            <family val="3"/>
            <charset val="128"/>
          </rPr>
          <t>入力の最小人数は「2」になります。
双子の場合「2」
三つ子の場合「3」を入力してください。</t>
        </r>
      </text>
    </comment>
    <comment ref="H138" authorId="0" shapeId="0" xr:uid="{470B8130-7F54-443E-9D80-6854281E9ADA}">
      <text>
        <r>
          <rPr>
            <b/>
            <sz val="9"/>
            <color indexed="81"/>
            <rFont val="MS P ゴシック"/>
            <family val="3"/>
            <charset val="128"/>
          </rPr>
          <t>守口市は２時間のみで実施。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0" authorId="0" shapeId="0" xr:uid="{B88F5A3C-8AA2-41E2-A81E-2DC22BB9C576}">
      <text>
        <r>
          <rPr>
            <b/>
            <sz val="10"/>
            <color indexed="81"/>
            <rFont val="MS P ゴシック"/>
            <family val="3"/>
            <charset val="128"/>
          </rPr>
          <t>代表者印の取扱いは以下のとおりです。
〇代表者印を押印する場合
本様式を印刷した後に、押印し、押印したものをPDFにして提出してください。
〇代表者印を省略する場合
様式下部の「本件責任者」及び「発行事務担当者」を入力してください。</t>
        </r>
      </text>
    </comment>
    <comment ref="J31" authorId="0" shapeId="0" xr:uid="{13EC5DD5-AC0F-4DE0-A87C-6C87D097B6D1}">
      <text>
        <r>
          <rPr>
            <b/>
            <sz val="10"/>
            <color indexed="81"/>
            <rFont val="ＭＳ Ｐゴシック"/>
            <family val="3"/>
            <charset val="128"/>
          </rPr>
          <t>押印を省略する場合は、本件責任者及び発行事務担当者の氏名及び連絡先を記載してください。
・本件責任者：産後ケア事業の責任者
・発行事務担当者：本請求書を作成した担当者
（本件責任者と発行事務担当者が同一の場合は、同一の氏名・連絡先を記載可）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670456F2-2C1E-4735-97A7-4DBBBB9B6701}">
      <text>
        <r>
          <rPr>
            <b/>
            <sz val="9"/>
            <color indexed="81"/>
            <rFont val="MS P ゴシック"/>
            <family val="3"/>
            <charset val="128"/>
          </rPr>
          <t>実施報告一覧表の提出日と同日にしてください。（基本は利用月の月末）</t>
        </r>
      </text>
    </comment>
    <comment ref="G26" authorId="0" shapeId="0" xr:uid="{CF647B3A-5141-47BF-A950-2B679AD0FBCD}">
      <text>
        <r>
          <rPr>
            <b/>
            <sz val="9"/>
            <color indexed="81"/>
            <rFont val="MS P ゴシック"/>
            <family val="3"/>
            <charset val="128"/>
          </rPr>
          <t>［実施期間のみ入力要］
利用月の期間を入力してください。
　始期：利用月の１日
　終期：利用月の末日</t>
        </r>
      </text>
    </comment>
  </commentList>
</comments>
</file>

<file path=xl/sharedStrings.xml><?xml version="1.0" encoding="utf-8"?>
<sst xmlns="http://schemas.openxmlformats.org/spreadsheetml/2006/main" count="2395" uniqueCount="411">
  <si>
    <t>利用時の母子の状況</t>
    <rPh sb="0" eb="3">
      <t>リヨウジ</t>
    </rPh>
    <rPh sb="4" eb="6">
      <t>ボシ</t>
    </rPh>
    <rPh sb="7" eb="9">
      <t>ジョウキョウ</t>
    </rPh>
    <phoneticPr fontId="6"/>
  </si>
  <si>
    <t>フリガナ</t>
    <phoneticPr fontId="6"/>
  </si>
  <si>
    <t>利用者
生年月日</t>
    <rPh sb="0" eb="3">
      <t>リヨウシャ</t>
    </rPh>
    <rPh sb="4" eb="8">
      <t>セイネンガッピ</t>
    </rPh>
    <phoneticPr fontId="6"/>
  </si>
  <si>
    <t>児の
生年月日</t>
    <rPh sb="0" eb="1">
      <t>ジ</t>
    </rPh>
    <rPh sb="3" eb="7">
      <t>セイネンガッピ</t>
    </rPh>
    <phoneticPr fontId="6"/>
  </si>
  <si>
    <r>
      <rPr>
        <sz val="18"/>
        <rFont val="メイリオ"/>
        <family val="3"/>
        <charset val="128"/>
      </rPr>
      <t>利用者氏名</t>
    </r>
    <r>
      <rPr>
        <sz val="12"/>
        <rFont val="メイリオ"/>
        <family val="3"/>
        <charset val="128"/>
      </rPr>
      <t xml:space="preserve">
（　）は児の名</t>
    </r>
    <phoneticPr fontId="6"/>
  </si>
  <si>
    <t>子の状況</t>
    <rPh sb="0" eb="1">
      <t>コ</t>
    </rPh>
    <rPh sb="2" eb="4">
      <t>ジョウキョウ</t>
    </rPh>
    <phoneticPr fontId="6"/>
  </si>
  <si>
    <t>母の状況</t>
    <rPh sb="0" eb="1">
      <t>ハハ</t>
    </rPh>
    <rPh sb="2" eb="4">
      <t>ジョウキョウ</t>
    </rPh>
    <phoneticPr fontId="6"/>
  </si>
  <si>
    <t>養育環境</t>
    <rPh sb="0" eb="2">
      <t>ヨウイク</t>
    </rPh>
    <rPh sb="2" eb="4">
      <t>カンキョウ</t>
    </rPh>
    <phoneticPr fontId="6"/>
  </si>
  <si>
    <t>体重増加不良</t>
    <rPh sb="0" eb="2">
      <t>タイジュウ</t>
    </rPh>
    <rPh sb="2" eb="4">
      <t>ゾウカ</t>
    </rPh>
    <rPh sb="4" eb="6">
      <t>フリョウ</t>
    </rPh>
    <phoneticPr fontId="6"/>
  </si>
  <si>
    <t>発達の遅れ</t>
    <rPh sb="0" eb="2">
      <t>ハッタツ</t>
    </rPh>
    <rPh sb="3" eb="4">
      <t>オク</t>
    </rPh>
    <phoneticPr fontId="6"/>
  </si>
  <si>
    <t>皮膚・衣類の不潔</t>
    <rPh sb="0" eb="2">
      <t>ヒフ</t>
    </rPh>
    <rPh sb="3" eb="5">
      <t>イルイ</t>
    </rPh>
    <rPh sb="6" eb="8">
      <t>フケツ</t>
    </rPh>
    <phoneticPr fontId="6"/>
  </si>
  <si>
    <t>不自然なけがやあざあり</t>
    <rPh sb="0" eb="3">
      <t>フシゼン</t>
    </rPh>
    <phoneticPr fontId="6"/>
  </si>
  <si>
    <t>体調不良</t>
    <rPh sb="0" eb="2">
      <t>タイチョウ</t>
    </rPh>
    <rPh sb="2" eb="4">
      <t>フリョウ</t>
    </rPh>
    <phoneticPr fontId="6"/>
  </si>
  <si>
    <t>気分不良、イライラ感・不安感が高い</t>
    <rPh sb="0" eb="2">
      <t>キブン</t>
    </rPh>
    <rPh sb="2" eb="4">
      <t>フリョウ</t>
    </rPh>
    <rPh sb="9" eb="10">
      <t>カン</t>
    </rPh>
    <rPh sb="11" eb="13">
      <t>フアン</t>
    </rPh>
    <rPh sb="13" eb="14">
      <t>カン</t>
    </rPh>
    <rPh sb="15" eb="16">
      <t>タカ</t>
    </rPh>
    <phoneticPr fontId="6"/>
  </si>
  <si>
    <t>産後うつの傾向がある</t>
    <rPh sb="0" eb="2">
      <t>サンゴ</t>
    </rPh>
    <rPh sb="5" eb="7">
      <t>ケイコウ</t>
    </rPh>
    <phoneticPr fontId="6"/>
  </si>
  <si>
    <t>日常のケア状況に問題あり</t>
    <rPh sb="0" eb="2">
      <t>ニチジョウ</t>
    </rPh>
    <rPh sb="5" eb="7">
      <t>ジョウキョウ</t>
    </rPh>
    <rPh sb="8" eb="10">
      <t>モンダイ</t>
    </rPh>
    <phoneticPr fontId="6"/>
  </si>
  <si>
    <t>児に対して否定的な言動あり</t>
    <rPh sb="0" eb="1">
      <t>ジ</t>
    </rPh>
    <rPh sb="2" eb="3">
      <t>タイ</t>
    </rPh>
    <rPh sb="5" eb="8">
      <t>ヒテイテキ</t>
    </rPh>
    <rPh sb="9" eb="11">
      <t>ゲンドウ</t>
    </rPh>
    <phoneticPr fontId="6"/>
  </si>
  <si>
    <t>気になる養育者の様子</t>
    <rPh sb="0" eb="1">
      <t>キ</t>
    </rPh>
    <rPh sb="4" eb="7">
      <t>ヨウイクシャ</t>
    </rPh>
    <rPh sb="8" eb="10">
      <t>ヨウス</t>
    </rPh>
    <phoneticPr fontId="6"/>
  </si>
  <si>
    <t>きょうだいに手がかかる</t>
    <rPh sb="6" eb="7">
      <t>テ</t>
    </rPh>
    <phoneticPr fontId="6"/>
  </si>
  <si>
    <t>育児の相談者・協力者なし</t>
    <rPh sb="0" eb="2">
      <t>イクジ</t>
    </rPh>
    <rPh sb="3" eb="6">
      <t>ソウダンシャ</t>
    </rPh>
    <rPh sb="7" eb="10">
      <t>キョウリョクシャ</t>
    </rPh>
    <phoneticPr fontId="6"/>
  </si>
  <si>
    <t>□</t>
  </si>
  <si>
    <t>（ 受理日時　　　　／　　　：　　　）</t>
    <rPh sb="2" eb="4">
      <t>ジュリ</t>
    </rPh>
    <rPh sb="4" eb="6">
      <t>ニチジ</t>
    </rPh>
    <phoneticPr fontId="6"/>
  </si>
  <si>
    <t>（契約書と同様に御記入をお願いいたします。）</t>
    <phoneticPr fontId="6"/>
  </si>
  <si>
    <t>住　所</t>
    <rPh sb="0" eb="1">
      <t>ジュウ</t>
    </rPh>
    <rPh sb="2" eb="3">
      <t>ショ</t>
    </rPh>
    <phoneticPr fontId="6"/>
  </si>
  <si>
    <t>下記のとおり事業を実施したので、報告します。</t>
    <rPh sb="0" eb="2">
      <t>カキ</t>
    </rPh>
    <rPh sb="6" eb="8">
      <t>ジギョウ</t>
    </rPh>
    <rPh sb="9" eb="11">
      <t>ジッシ</t>
    </rPh>
    <rPh sb="16" eb="18">
      <t>ホウコク</t>
    </rPh>
    <phoneticPr fontId="6"/>
  </si>
  <si>
    <t>【短期入所型】</t>
    <phoneticPr fontId="39"/>
  </si>
  <si>
    <t>居住地
（区・町等）</t>
    <rPh sb="0" eb="3">
      <t>キョジュウチ</t>
    </rPh>
    <rPh sb="5" eb="6">
      <t>ク</t>
    </rPh>
    <rPh sb="7" eb="8">
      <t>チョウ</t>
    </rPh>
    <rPh sb="8" eb="9">
      <t>トウ</t>
    </rPh>
    <phoneticPr fontId="35"/>
  </si>
  <si>
    <r>
      <t xml:space="preserve">申請者
</t>
    </r>
    <r>
      <rPr>
        <sz val="8"/>
        <color theme="1"/>
        <rFont val="ＭＳ Ｐゴシック"/>
        <family val="3"/>
        <charset val="128"/>
      </rPr>
      <t>（姓と名の間にスペース）</t>
    </r>
    <rPh sb="0" eb="3">
      <t>シンセイシャ</t>
    </rPh>
    <rPh sb="5" eb="6">
      <t>セイ</t>
    </rPh>
    <rPh sb="7" eb="8">
      <t>ナ</t>
    </rPh>
    <rPh sb="9" eb="10">
      <t>アイダ</t>
    </rPh>
    <phoneticPr fontId="35"/>
  </si>
  <si>
    <t>申請者フリガナ</t>
    <rPh sb="0" eb="3">
      <t>シンセイシャ</t>
    </rPh>
    <phoneticPr fontId="39"/>
  </si>
  <si>
    <t>所得
区分</t>
    <rPh sb="0" eb="2">
      <t>ショトク</t>
    </rPh>
    <rPh sb="3" eb="5">
      <t>クブン</t>
    </rPh>
    <phoneticPr fontId="35"/>
  </si>
  <si>
    <t>多胎</t>
    <rPh sb="0" eb="2">
      <t>タタイ</t>
    </rPh>
    <phoneticPr fontId="35"/>
  </si>
  <si>
    <t>大阪　花子</t>
    <rPh sb="0" eb="2">
      <t>オオサカ</t>
    </rPh>
    <rPh sb="3" eb="5">
      <t>ハナコ</t>
    </rPh>
    <phoneticPr fontId="32"/>
  </si>
  <si>
    <t>×</t>
  </si>
  <si>
    <t>【通所型】</t>
    <phoneticPr fontId="39"/>
  </si>
  <si>
    <t>【居宅訪問型】</t>
    <phoneticPr fontId="39"/>
  </si>
  <si>
    <t>合 計</t>
    <rPh sb="0" eb="1">
      <t>ゴウ</t>
    </rPh>
    <rPh sb="2" eb="3">
      <t>ケイ</t>
    </rPh>
    <phoneticPr fontId="39"/>
  </si>
  <si>
    <t>請　求　書</t>
    <rPh sb="0" eb="1">
      <t>ショウ</t>
    </rPh>
    <rPh sb="2" eb="3">
      <t>モトム</t>
    </rPh>
    <rPh sb="4" eb="5">
      <t>ショ</t>
    </rPh>
    <phoneticPr fontId="39"/>
  </si>
  <si>
    <t>住所</t>
    <rPh sb="0" eb="2">
      <t>ジュウショ</t>
    </rPh>
    <phoneticPr fontId="39"/>
  </si>
  <si>
    <t>次の通り請求します。</t>
    <rPh sb="0" eb="1">
      <t>ツギ</t>
    </rPh>
    <rPh sb="2" eb="3">
      <t>トオ</t>
    </rPh>
    <rPh sb="4" eb="6">
      <t>セイキュウ</t>
    </rPh>
    <phoneticPr fontId="39"/>
  </si>
  <si>
    <t>金　　　額</t>
    <rPh sb="0" eb="1">
      <t>キン</t>
    </rPh>
    <rPh sb="4" eb="5">
      <t>ガク</t>
    </rPh>
    <phoneticPr fontId="39"/>
  </si>
  <si>
    <t>也</t>
    <rPh sb="0" eb="1">
      <t>ナリ</t>
    </rPh>
    <phoneticPr fontId="39"/>
  </si>
  <si>
    <t>内　　　容</t>
    <rPh sb="0" eb="1">
      <t>ウチ</t>
    </rPh>
    <rPh sb="4" eb="5">
      <t>カタチ</t>
    </rPh>
    <phoneticPr fontId="39"/>
  </si>
  <si>
    <t>産後ケア事業に係る委託料</t>
    <rPh sb="0" eb="2">
      <t>サンゴ</t>
    </rPh>
    <rPh sb="4" eb="6">
      <t>ジギョウ</t>
    </rPh>
    <rPh sb="7" eb="8">
      <t>カカ</t>
    </rPh>
    <rPh sb="9" eb="12">
      <t>イタクリョウ</t>
    </rPh>
    <phoneticPr fontId="39"/>
  </si>
  <si>
    <t>次に指定する金融機関の口座に振り込んでください。</t>
    <rPh sb="0" eb="1">
      <t>ツギ</t>
    </rPh>
    <rPh sb="2" eb="4">
      <t>シテイ</t>
    </rPh>
    <rPh sb="6" eb="10">
      <t>キンユウキカン</t>
    </rPh>
    <rPh sb="11" eb="13">
      <t>コウザ</t>
    </rPh>
    <rPh sb="14" eb="15">
      <t>フ</t>
    </rPh>
    <rPh sb="16" eb="17">
      <t>コ</t>
    </rPh>
    <phoneticPr fontId="39"/>
  </si>
  <si>
    <t>金融機関名</t>
    <rPh sb="0" eb="4">
      <t>キンユウキカン</t>
    </rPh>
    <rPh sb="4" eb="5">
      <t>メイ</t>
    </rPh>
    <phoneticPr fontId="39"/>
  </si>
  <si>
    <t>預金種別</t>
    <rPh sb="0" eb="2">
      <t>ヨキン</t>
    </rPh>
    <rPh sb="2" eb="4">
      <t>シュベツ</t>
    </rPh>
    <phoneticPr fontId="39"/>
  </si>
  <si>
    <t>普通</t>
  </si>
  <si>
    <t>支店名</t>
    <rPh sb="0" eb="2">
      <t>シテン</t>
    </rPh>
    <phoneticPr fontId="39"/>
  </si>
  <si>
    <t>口座番号</t>
    <rPh sb="0" eb="4">
      <t>コウザバンゴウ</t>
    </rPh>
    <phoneticPr fontId="39"/>
  </si>
  <si>
    <t>フリガナ</t>
    <phoneticPr fontId="39"/>
  </si>
  <si>
    <t>口座名義</t>
    <rPh sb="0" eb="4">
      <t>コウザメイギ</t>
    </rPh>
    <phoneticPr fontId="39"/>
  </si>
  <si>
    <t>　産後ケア事業を実施しましたので、下記のとおり結果を報告します。　　　　</t>
    <rPh sb="1" eb="3">
      <t>サンゴ</t>
    </rPh>
    <rPh sb="5" eb="7">
      <t>ジギョウ</t>
    </rPh>
    <rPh sb="8" eb="10">
      <t>ジッシ</t>
    </rPh>
    <rPh sb="17" eb="19">
      <t>カキ</t>
    </rPh>
    <rPh sb="23" eb="25">
      <t>ケッカ</t>
    </rPh>
    <rPh sb="26" eb="28">
      <t>ホウコク</t>
    </rPh>
    <phoneticPr fontId="6"/>
  </si>
  <si>
    <t>利用者（母）の氏名</t>
    <rPh sb="0" eb="2">
      <t>リヨウ</t>
    </rPh>
    <rPh sb="2" eb="3">
      <t>シャ</t>
    </rPh>
    <rPh sb="4" eb="5">
      <t>ハハ</t>
    </rPh>
    <rPh sb="7" eb="9">
      <t>シメイ</t>
    </rPh>
    <phoneticPr fontId="6"/>
  </si>
  <si>
    <t>母の生年月日</t>
    <rPh sb="0" eb="1">
      <t>ハハ</t>
    </rPh>
    <rPh sb="2" eb="6">
      <t>セイネンガッピ</t>
    </rPh>
    <phoneticPr fontId="6"/>
  </si>
  <si>
    <t>住所</t>
    <rPh sb="0" eb="2">
      <t>ジュウショ</t>
    </rPh>
    <phoneticPr fontId="6"/>
  </si>
  <si>
    <t>様</t>
    <rPh sb="0" eb="1">
      <t>サマ</t>
    </rPh>
    <phoneticPr fontId="6"/>
  </si>
  <si>
    <t>利用者（児）の氏名①</t>
    <rPh sb="0" eb="3">
      <t>リヨウシャ</t>
    </rPh>
    <rPh sb="4" eb="5">
      <t>ジ</t>
    </rPh>
    <rPh sb="7" eb="9">
      <t>シメイ</t>
    </rPh>
    <phoneticPr fontId="6"/>
  </si>
  <si>
    <t>産婦のケア</t>
    <rPh sb="0" eb="2">
      <t>サンプ</t>
    </rPh>
    <phoneticPr fontId="6"/>
  </si>
  <si>
    <t>乳児のケア</t>
    <rPh sb="0" eb="2">
      <t>ニュウジ</t>
    </rPh>
    <phoneticPr fontId="6"/>
  </si>
  <si>
    <t>育児等に関する相談・指導</t>
    <rPh sb="0" eb="2">
      <t>イクジ</t>
    </rPh>
    <rPh sb="2" eb="3">
      <t>トウ</t>
    </rPh>
    <rPh sb="4" eb="5">
      <t>カン</t>
    </rPh>
    <rPh sb="7" eb="9">
      <t>ソウダン</t>
    </rPh>
    <rPh sb="10" eb="12">
      <t>シドウ</t>
    </rPh>
    <phoneticPr fontId="6"/>
  </si>
  <si>
    <t>その他</t>
    <rPh sb="2" eb="3">
      <t>タ</t>
    </rPh>
    <phoneticPr fontId="6"/>
  </si>
  <si>
    <t>確認欄</t>
    <rPh sb="0" eb="2">
      <t>カクニン</t>
    </rPh>
    <rPh sb="2" eb="3">
      <t>ラン</t>
    </rPh>
    <phoneticPr fontId="6"/>
  </si>
  <si>
    <t>母体管理及び生活面の相談・指導</t>
    <rPh sb="0" eb="2">
      <t>ボタイ</t>
    </rPh>
    <rPh sb="2" eb="4">
      <t>カンリ</t>
    </rPh>
    <rPh sb="4" eb="5">
      <t>オヨ</t>
    </rPh>
    <rPh sb="6" eb="8">
      <t>セイカツ</t>
    </rPh>
    <rPh sb="8" eb="9">
      <t>メン</t>
    </rPh>
    <rPh sb="10" eb="12">
      <t>ソウダン</t>
    </rPh>
    <rPh sb="13" eb="15">
      <t>シドウ</t>
    </rPh>
    <phoneticPr fontId="6"/>
  </si>
  <si>
    <t>心理面のケア</t>
    <rPh sb="0" eb="3">
      <t>シンリメン</t>
    </rPh>
    <phoneticPr fontId="6"/>
  </si>
  <si>
    <t>発育及び発達のチェック</t>
    <rPh sb="0" eb="2">
      <t>ハツイク</t>
    </rPh>
    <rPh sb="2" eb="3">
      <t>オヨ</t>
    </rPh>
    <rPh sb="4" eb="6">
      <t>ハッタツ</t>
    </rPh>
    <phoneticPr fontId="6"/>
  </si>
  <si>
    <t>体重増加及び排泄のチェック</t>
    <rPh sb="0" eb="2">
      <t>タイジュウ</t>
    </rPh>
    <rPh sb="2" eb="4">
      <t>ゾウカ</t>
    </rPh>
    <rPh sb="4" eb="5">
      <t>オヨ</t>
    </rPh>
    <rPh sb="6" eb="8">
      <t>ハイセツ</t>
    </rPh>
    <phoneticPr fontId="6"/>
  </si>
  <si>
    <t>スキンケア及びスキンケアに関する相談</t>
    <phoneticPr fontId="6"/>
  </si>
  <si>
    <t>授乳方法に関する助言・指導</t>
    <rPh sb="0" eb="2">
      <t>ジュニュウ</t>
    </rPh>
    <rPh sb="2" eb="4">
      <t>ホウホウ</t>
    </rPh>
    <rPh sb="5" eb="6">
      <t>カン</t>
    </rPh>
    <rPh sb="8" eb="10">
      <t>ジョゲン</t>
    </rPh>
    <rPh sb="11" eb="13">
      <t>シドウ</t>
    </rPh>
    <phoneticPr fontId="6"/>
  </si>
  <si>
    <t>沐浴の実施及び方法に関する助言・指導</t>
    <phoneticPr fontId="6"/>
  </si>
  <si>
    <t>在宅での育児に関する相談・指導</t>
    <rPh sb="0" eb="2">
      <t>ザイタク</t>
    </rPh>
    <rPh sb="4" eb="6">
      <t>イクジ</t>
    </rPh>
    <rPh sb="7" eb="8">
      <t>カン</t>
    </rPh>
    <rPh sb="10" eb="12">
      <t>ソウダン</t>
    </rPh>
    <rPh sb="13" eb="15">
      <t>シドウ</t>
    </rPh>
    <phoneticPr fontId="6"/>
  </si>
  <si>
    <t>その他必要とする
保健指導</t>
    <rPh sb="2" eb="3">
      <t>ホカ</t>
    </rPh>
    <rPh sb="3" eb="5">
      <t>ヒツヨウ</t>
    </rPh>
    <rPh sb="9" eb="11">
      <t>ホケン</t>
    </rPh>
    <rPh sb="11" eb="13">
      <t>シドウ</t>
    </rPh>
    <phoneticPr fontId="6"/>
  </si>
  <si>
    <t>産後ケア事業の
主たる
従事者サイン</t>
    <rPh sb="0" eb="2">
      <t>サンゴ</t>
    </rPh>
    <rPh sb="4" eb="6">
      <t>ジギョウ</t>
    </rPh>
    <rPh sb="8" eb="9">
      <t>シュ</t>
    </rPh>
    <rPh sb="12" eb="15">
      <t>ジュウジシャ</t>
    </rPh>
    <phoneticPr fontId="6"/>
  </si>
  <si>
    <t>利用者サイン</t>
    <rPh sb="0" eb="2">
      <t>リヨウ</t>
    </rPh>
    <rPh sb="2" eb="3">
      <t>シャ</t>
    </rPh>
    <phoneticPr fontId="6"/>
  </si>
  <si>
    <t>利用者（児）の氏名②</t>
    <rPh sb="0" eb="3">
      <t>リヨウシャ</t>
    </rPh>
    <rPh sb="4" eb="5">
      <t>ジ</t>
    </rPh>
    <rPh sb="7" eb="9">
      <t>シメイ</t>
    </rPh>
    <phoneticPr fontId="6"/>
  </si>
  <si>
    <t>月</t>
    <rPh sb="0" eb="1">
      <t>ツキ</t>
    </rPh>
    <phoneticPr fontId="6"/>
  </si>
  <si>
    <t>日</t>
    <rPh sb="0" eb="1">
      <t>ヒ</t>
    </rPh>
    <phoneticPr fontId="6"/>
  </si>
  <si>
    <t>曜日</t>
    <rPh sb="0" eb="2">
      <t>ヨウビ</t>
    </rPh>
    <phoneticPr fontId="6"/>
  </si>
  <si>
    <t>開始時刻</t>
    <rPh sb="0" eb="2">
      <t>カイシ</t>
    </rPh>
    <rPh sb="2" eb="4">
      <t>ジコク</t>
    </rPh>
    <phoneticPr fontId="6"/>
  </si>
  <si>
    <t>終了時刻</t>
    <rPh sb="0" eb="2">
      <t>シュウリョウ</t>
    </rPh>
    <rPh sb="2" eb="4">
      <t>ジコク</t>
    </rPh>
    <phoneticPr fontId="6"/>
  </si>
  <si>
    <t>種別</t>
    <rPh sb="0" eb="2">
      <t>シュベツ</t>
    </rPh>
    <phoneticPr fontId="6"/>
  </si>
  <si>
    <t>：</t>
    <phoneticPr fontId="6"/>
  </si>
  <si>
    <t>短期入所型</t>
    <rPh sb="0" eb="5">
      <t>タンキニュウショガタ</t>
    </rPh>
    <phoneticPr fontId="6"/>
  </si>
  <si>
    <t>通所型</t>
    <rPh sb="0" eb="3">
      <t>ツウショガタ</t>
    </rPh>
    <phoneticPr fontId="6"/>
  </si>
  <si>
    <t>居宅訪問型</t>
    <rPh sb="0" eb="5">
      <t>キョタクホウモンガタ</t>
    </rPh>
    <phoneticPr fontId="6"/>
  </si>
  <si>
    <t>■当月の利用日数</t>
    <rPh sb="1" eb="3">
      <t>トウゲツ</t>
    </rPh>
    <rPh sb="4" eb="6">
      <t>リヨウ</t>
    </rPh>
    <rPh sb="6" eb="8">
      <t>ニッスウ</t>
    </rPh>
    <phoneticPr fontId="6"/>
  </si>
  <si>
    <t>日</t>
    <rPh sb="0" eb="1">
      <t>ニチ</t>
    </rPh>
    <phoneticPr fontId="6"/>
  </si>
  <si>
    <t>■児の様子等</t>
    <rPh sb="1" eb="2">
      <t>ジ</t>
    </rPh>
    <rPh sb="3" eb="5">
      <t>ヨウス</t>
    </rPh>
    <rPh sb="5" eb="6">
      <t>ナド</t>
    </rPh>
    <phoneticPr fontId="6"/>
  </si>
  <si>
    <t>母乳</t>
    <rPh sb="0" eb="2">
      <t>ボニュウ</t>
    </rPh>
    <phoneticPr fontId="6"/>
  </si>
  <si>
    <t>混合</t>
    <rPh sb="0" eb="2">
      <t>コンゴウ</t>
    </rPh>
    <phoneticPr fontId="6"/>
  </si>
  <si>
    <t>ミルク</t>
    <phoneticPr fontId="6"/>
  </si>
  <si>
    <t>離乳食</t>
    <rPh sb="0" eb="3">
      <t>リニュウショク</t>
    </rPh>
    <phoneticPr fontId="6"/>
  </si>
  <si>
    <t>回／日</t>
  </si>
  <si>
    <t>ml　×</t>
  </si>
  <si>
    <t>回／日</t>
    <phoneticPr fontId="6"/>
  </si>
  <si>
    <t>体重</t>
    <rPh sb="0" eb="2">
      <t>タイジュウ</t>
    </rPh>
    <phoneticPr fontId="6"/>
  </si>
  <si>
    <t>g</t>
    <phoneticPr fontId="6"/>
  </si>
  <si>
    <t>身長</t>
    <phoneticPr fontId="6"/>
  </si>
  <si>
    <t>cm</t>
    <phoneticPr fontId="6"/>
  </si>
  <si>
    <t>測定日</t>
    <phoneticPr fontId="6"/>
  </si>
  <si>
    <t>　　　/　　　　/</t>
    <phoneticPr fontId="6"/>
  </si>
  <si>
    <t>■支援内容詳細</t>
    <rPh sb="1" eb="3">
      <t>シエン</t>
    </rPh>
    <rPh sb="3" eb="5">
      <t>ナイヨウ</t>
    </rPh>
    <rPh sb="5" eb="7">
      <t>ショウサイ</t>
    </rPh>
    <phoneticPr fontId="6"/>
  </si>
  <si>
    <t>■支援方針（産後ケア終了時）</t>
    <rPh sb="1" eb="3">
      <t>シエン</t>
    </rPh>
    <rPh sb="3" eb="5">
      <t>ホウシン</t>
    </rPh>
    <phoneticPr fontId="6"/>
  </si>
  <si>
    <t>問題なし</t>
    <rPh sb="0" eb="2">
      <t>モンダイ</t>
    </rPh>
    <phoneticPr fontId="6"/>
  </si>
  <si>
    <t>児の発達・発育の経過観察が必要</t>
    <rPh sb="0" eb="1">
      <t>ジ</t>
    </rPh>
    <rPh sb="2" eb="4">
      <t>ハッタツ</t>
    </rPh>
    <rPh sb="5" eb="7">
      <t>ハツイク</t>
    </rPh>
    <rPh sb="8" eb="10">
      <t>ケイカ</t>
    </rPh>
    <rPh sb="10" eb="12">
      <t>カンサツ</t>
    </rPh>
    <rPh sb="13" eb="15">
      <t>ヒツヨウ</t>
    </rPh>
    <phoneticPr fontId="6"/>
  </si>
  <si>
    <t>→</t>
    <phoneticPr fontId="6"/>
  </si>
  <si>
    <t>児の出産月日</t>
    <rPh sb="0" eb="1">
      <t>ジ</t>
    </rPh>
    <rPh sb="2" eb="4">
      <t>シュッサン</t>
    </rPh>
    <rPh sb="4" eb="6">
      <t>ガッピ</t>
    </rPh>
    <phoneticPr fontId="6"/>
  </si>
  <si>
    <t>※実施した項目に「○」印</t>
  </si>
  <si>
    <t>備考
（次回の予約状況等）</t>
    <rPh sb="0" eb="2">
      <t>ビコウ</t>
    </rPh>
    <rPh sb="4" eb="6">
      <t>ジカイ</t>
    </rPh>
    <rPh sb="7" eb="12">
      <t>ヨヤクジョウキョウトウ</t>
    </rPh>
    <phoneticPr fontId="6"/>
  </si>
  <si>
    <t>電話番号</t>
    <rPh sb="0" eb="2">
      <t>デンワ</t>
    </rPh>
    <rPh sb="2" eb="4">
      <t>バンゴウ</t>
    </rPh>
    <phoneticPr fontId="39"/>
  </si>
  <si>
    <t>区町名</t>
    <rPh sb="0" eb="1">
      <t>ク</t>
    </rPh>
    <rPh sb="1" eb="3">
      <t>チョウメイ</t>
    </rPh>
    <phoneticPr fontId="6"/>
  </si>
  <si>
    <t>時間</t>
    <rPh sb="0" eb="2">
      <t>ジカン</t>
    </rPh>
    <phoneticPr fontId="6"/>
  </si>
  <si>
    <t>利用時間</t>
    <rPh sb="0" eb="4">
      <t>リヨウジカン</t>
    </rPh>
    <phoneticPr fontId="6"/>
  </si>
  <si>
    <t>24h</t>
  </si>
  <si>
    <t>7h</t>
  </si>
  <si>
    <t>○</t>
  </si>
  <si>
    <r>
      <t xml:space="preserve">申請者管理番号
</t>
    </r>
    <r>
      <rPr>
        <sz val="8"/>
        <color theme="1"/>
        <rFont val="ＭＳ Ｐゴシック"/>
        <family val="3"/>
        <charset val="128"/>
      </rPr>
      <t>（自治体によっては空欄）</t>
    </r>
    <rPh sb="0" eb="3">
      <t>シンセイシャ</t>
    </rPh>
    <rPh sb="3" eb="7">
      <t>カンリバンゴウ</t>
    </rPh>
    <rPh sb="9" eb="12">
      <t>ジチタイ</t>
    </rPh>
    <rPh sb="17" eb="19">
      <t>クウラン</t>
    </rPh>
    <phoneticPr fontId="39"/>
  </si>
  <si>
    <t>33h</t>
  </si>
  <si>
    <t>大阪　和恵</t>
    <rPh sb="0" eb="2">
      <t>オオサカ</t>
    </rPh>
    <rPh sb="3" eb="5">
      <t>カズエ</t>
    </rPh>
    <phoneticPr fontId="32"/>
  </si>
  <si>
    <t>利用日</t>
    <rPh sb="0" eb="3">
      <t>リヨウビ</t>
    </rPh>
    <phoneticPr fontId="2"/>
  </si>
  <si>
    <t>多胎児数
※入力</t>
    <rPh sb="0" eb="3">
      <t>タタイジ</t>
    </rPh>
    <rPh sb="3" eb="4">
      <t>スウ</t>
    </rPh>
    <rPh sb="6" eb="8">
      <t>ニュウリョク</t>
    </rPh>
    <phoneticPr fontId="39"/>
  </si>
  <si>
    <t>見本</t>
    <rPh sb="0" eb="2">
      <t>ミホン</t>
    </rPh>
    <phoneticPr fontId="2"/>
  </si>
  <si>
    <t>オオサカ　ハナコ</t>
    <phoneticPr fontId="2"/>
  </si>
  <si>
    <t>オオサカ　カズエ</t>
    <phoneticPr fontId="2"/>
  </si>
  <si>
    <t>小計</t>
    <rPh sb="0" eb="2">
      <t>ショウケイ</t>
    </rPh>
    <phoneticPr fontId="2"/>
  </si>
  <si>
    <t>2h</t>
  </si>
  <si>
    <t>円</t>
    <rPh sb="0" eb="1">
      <t>エン</t>
    </rPh>
    <phoneticPr fontId="6"/>
  </si>
  <si>
    <t>備考
（前々日の１７時以降にキャンセルがあった場合はキャンセル日時と理由を記載）</t>
    <rPh sb="0" eb="2">
      <t>ビコウ</t>
    </rPh>
    <phoneticPr fontId="6"/>
  </si>
  <si>
    <t>契約単価（委託単価と利用料の配分、加算額等）について（斜線は実施なし）</t>
    <rPh sb="0" eb="4">
      <t>ケイヤクタンカ</t>
    </rPh>
    <rPh sb="5" eb="9">
      <t>イタクタンカ</t>
    </rPh>
    <rPh sb="10" eb="13">
      <t>リヨウリョウ</t>
    </rPh>
    <rPh sb="14" eb="16">
      <t>ハイブン</t>
    </rPh>
    <rPh sb="17" eb="20">
      <t>カサンガク</t>
    </rPh>
    <rPh sb="20" eb="21">
      <t>トウ</t>
    </rPh>
    <rPh sb="27" eb="29">
      <t>シャセン</t>
    </rPh>
    <rPh sb="30" eb="32">
      <t>ジッシ</t>
    </rPh>
    <phoneticPr fontId="72"/>
  </si>
  <si>
    <t>１泊あたり(円)</t>
    <rPh sb="1" eb="2">
      <t>ハク</t>
    </rPh>
    <rPh sb="6" eb="7">
      <t>エン</t>
    </rPh>
    <phoneticPr fontId="72"/>
  </si>
  <si>
    <t>多胎児加算：１泊あたり(円)</t>
    <rPh sb="0" eb="5">
      <t>タタイジカサン</t>
    </rPh>
    <rPh sb="7" eb="8">
      <t>ハク</t>
    </rPh>
    <phoneticPr fontId="72"/>
  </si>
  <si>
    <t>備考</t>
    <rPh sb="0" eb="2">
      <t>ビコウ</t>
    </rPh>
    <phoneticPr fontId="72"/>
  </si>
  <si>
    <t>型</t>
    <rPh sb="0" eb="1">
      <t>カタ</t>
    </rPh>
    <phoneticPr fontId="6"/>
  </si>
  <si>
    <t>市町村名</t>
    <rPh sb="0" eb="4">
      <t>シチョウソンメイ</t>
    </rPh>
    <phoneticPr fontId="39"/>
  </si>
  <si>
    <t>消耗品</t>
    <rPh sb="0" eb="3">
      <t>ショウモウヒン</t>
    </rPh>
    <phoneticPr fontId="72"/>
  </si>
  <si>
    <t>サービス提供時間</t>
    <rPh sb="4" eb="6">
      <t>テイキョウ</t>
    </rPh>
    <rPh sb="6" eb="8">
      <t>ジカン</t>
    </rPh>
    <phoneticPr fontId="72"/>
  </si>
  <si>
    <t>所得区分</t>
    <rPh sb="0" eb="4">
      <t>ショトククブン</t>
    </rPh>
    <phoneticPr fontId="39"/>
  </si>
  <si>
    <r>
      <t xml:space="preserve">契約単価
</t>
    </r>
    <r>
      <rPr>
        <sz val="8"/>
        <color theme="1"/>
        <rFont val="BIZ UDゴシック"/>
        <family val="3"/>
        <charset val="128"/>
      </rPr>
      <t>(A)</t>
    </r>
    <rPh sb="0" eb="4">
      <t>ケイヤクタンカ</t>
    </rPh>
    <phoneticPr fontId="72"/>
  </si>
  <si>
    <r>
      <t xml:space="preserve">利用料
</t>
    </r>
    <r>
      <rPr>
        <sz val="8"/>
        <color theme="1"/>
        <rFont val="BIZ UDゴシック"/>
        <family val="3"/>
        <charset val="128"/>
      </rPr>
      <t>(B)</t>
    </r>
    <rPh sb="0" eb="3">
      <t>リヨウリョウ</t>
    </rPh>
    <phoneticPr fontId="72"/>
  </si>
  <si>
    <r>
      <t xml:space="preserve">委託単価
</t>
    </r>
    <r>
      <rPr>
        <sz val="8"/>
        <color theme="1"/>
        <rFont val="BIZ UDゴシック"/>
        <family val="3"/>
        <charset val="128"/>
      </rPr>
      <t>(C)=(A)-(B)</t>
    </r>
    <phoneticPr fontId="72"/>
  </si>
  <si>
    <t>堺市</t>
    <rPh sb="0" eb="2">
      <t>サカイシ</t>
    </rPh>
    <phoneticPr fontId="72"/>
  </si>
  <si>
    <t>要</t>
  </si>
  <si>
    <t>課税</t>
    <rPh sb="0" eb="2">
      <t>カゼイ</t>
    </rPh>
    <phoneticPr fontId="72"/>
  </si>
  <si>
    <t>減免適用は減額利用のこと</t>
    <rPh sb="0" eb="2">
      <t>ゲンメン</t>
    </rPh>
    <rPh sb="2" eb="4">
      <t>テキヨウ</t>
    </rPh>
    <rPh sb="5" eb="9">
      <t>ゲンガクリヨウ</t>
    </rPh>
    <phoneticPr fontId="72"/>
  </si>
  <si>
    <t>非課税</t>
    <rPh sb="0" eb="3">
      <t>ヒカゼイ</t>
    </rPh>
    <phoneticPr fontId="72"/>
  </si>
  <si>
    <t>減免適用</t>
    <rPh sb="0" eb="2">
      <t>ゲンメン</t>
    </rPh>
    <rPh sb="2" eb="4">
      <t>テキヨウ</t>
    </rPh>
    <phoneticPr fontId="72"/>
  </si>
  <si>
    <t>高槻市</t>
    <rPh sb="0" eb="3">
      <t>タカツキシ</t>
    </rPh>
    <phoneticPr fontId="72"/>
  </si>
  <si>
    <t>東大阪市</t>
    <rPh sb="0" eb="4">
      <t>ヒガシオオサカシ</t>
    </rPh>
    <phoneticPr fontId="72"/>
  </si>
  <si>
    <t>減免(2,500円)対象は課税世帯のみ</t>
    <rPh sb="0" eb="2">
      <t>ゲンメン</t>
    </rPh>
    <rPh sb="8" eb="9">
      <t>エン</t>
    </rPh>
    <rPh sb="10" eb="12">
      <t>タイショウ</t>
    </rPh>
    <rPh sb="13" eb="17">
      <t>カゼイセタイ</t>
    </rPh>
    <phoneticPr fontId="72"/>
  </si>
  <si>
    <t>枚方市</t>
    <rPh sb="0" eb="3">
      <t>ヒラカタシ</t>
    </rPh>
    <phoneticPr fontId="72"/>
  </si>
  <si>
    <t>八尾市</t>
    <rPh sb="0" eb="3">
      <t>ヤオシ</t>
    </rPh>
    <phoneticPr fontId="72"/>
  </si>
  <si>
    <t>寝屋川市</t>
    <rPh sb="0" eb="4">
      <t>ネヤガワシ</t>
    </rPh>
    <phoneticPr fontId="72"/>
  </si>
  <si>
    <t>能勢町</t>
    <rPh sb="0" eb="3">
      <t>ノセチョウ</t>
    </rPh>
    <phoneticPr fontId="72"/>
  </si>
  <si>
    <t>不要</t>
  </si>
  <si>
    <t>摂津市</t>
    <rPh sb="0" eb="3">
      <t>シ</t>
    </rPh>
    <phoneticPr fontId="72"/>
  </si>
  <si>
    <t>通算利用日数が７日になる場合の６日目以降の利用者負担額は増額します。</t>
    <rPh sb="12" eb="14">
      <t>バアイ</t>
    </rPh>
    <rPh sb="28" eb="30">
      <t>ゾウガク</t>
    </rPh>
    <phoneticPr fontId="72"/>
  </si>
  <si>
    <t>課税（７日利用時の６日目）</t>
    <rPh sb="0" eb="2">
      <t>カゼイ</t>
    </rPh>
    <rPh sb="4" eb="5">
      <t>ニチ</t>
    </rPh>
    <rPh sb="5" eb="8">
      <t>リヨウジ</t>
    </rPh>
    <rPh sb="10" eb="12">
      <t>ニチメ</t>
    </rPh>
    <phoneticPr fontId="72"/>
  </si>
  <si>
    <t>守口市</t>
    <rPh sb="0" eb="3">
      <t>モリグチシ</t>
    </rPh>
    <phoneticPr fontId="72"/>
  </si>
  <si>
    <t>追泊：連泊の２泊目以降</t>
    <rPh sb="0" eb="1">
      <t>ツイ</t>
    </rPh>
    <rPh sb="1" eb="2">
      <t>ハク</t>
    </rPh>
    <rPh sb="3" eb="5">
      <t>レンパク</t>
    </rPh>
    <rPh sb="7" eb="8">
      <t>ハク</t>
    </rPh>
    <rPh sb="8" eb="9">
      <t>メ</t>
    </rPh>
    <rPh sb="9" eb="11">
      <t>イコウ</t>
    </rPh>
    <phoneticPr fontId="72"/>
  </si>
  <si>
    <t>生活保護</t>
    <rPh sb="0" eb="4">
      <t>セイカツホゴ</t>
    </rPh>
    <phoneticPr fontId="72"/>
  </si>
  <si>
    <t>門真市</t>
    <rPh sb="0" eb="3">
      <t>カドマシ</t>
    </rPh>
    <phoneticPr fontId="72"/>
  </si>
  <si>
    <t>大東市</t>
    <rPh sb="0" eb="3">
      <t>ダイトウシ</t>
    </rPh>
    <phoneticPr fontId="72"/>
  </si>
  <si>
    <t>四條畷市</t>
    <rPh sb="0" eb="4">
      <t>シジョウナワテシ</t>
    </rPh>
    <phoneticPr fontId="72"/>
  </si>
  <si>
    <t>松原市</t>
    <rPh sb="0" eb="3">
      <t>マツバラシ</t>
    </rPh>
    <phoneticPr fontId="72"/>
  </si>
  <si>
    <t>生活保護</t>
    <rPh sb="0" eb="2">
      <t>セイカツ</t>
    </rPh>
    <rPh sb="2" eb="4">
      <t>ホゴ</t>
    </rPh>
    <phoneticPr fontId="72"/>
  </si>
  <si>
    <t>柏原市</t>
    <rPh sb="0" eb="3">
      <t>カシワラシ</t>
    </rPh>
    <phoneticPr fontId="72"/>
  </si>
  <si>
    <t>羽曳野市</t>
    <rPh sb="0" eb="4">
      <t>ハビキノシ</t>
    </rPh>
    <phoneticPr fontId="72"/>
  </si>
  <si>
    <t>藤井寺市</t>
    <rPh sb="0" eb="4">
      <t>フジイデラシ</t>
    </rPh>
    <phoneticPr fontId="72"/>
  </si>
  <si>
    <t>富田林市</t>
    <rPh sb="0" eb="4">
      <t>トンダバヤシシ</t>
    </rPh>
    <phoneticPr fontId="72"/>
  </si>
  <si>
    <t>河内長野市</t>
    <rPh sb="0" eb="5">
      <t>カワチナガノシ</t>
    </rPh>
    <phoneticPr fontId="72"/>
  </si>
  <si>
    <t>大阪狭山市</t>
    <rPh sb="0" eb="5">
      <t>オオサカサヤマシ</t>
    </rPh>
    <phoneticPr fontId="72"/>
  </si>
  <si>
    <t>太子町</t>
    <rPh sb="0" eb="3">
      <t>タイシチョウ</t>
    </rPh>
    <phoneticPr fontId="76"/>
  </si>
  <si>
    <t>課税</t>
    <rPh sb="0" eb="2">
      <t>カゼイ</t>
    </rPh>
    <phoneticPr fontId="76"/>
  </si>
  <si>
    <t>非課税</t>
    <rPh sb="0" eb="3">
      <t>ヒカゼイ</t>
    </rPh>
    <phoneticPr fontId="76"/>
  </si>
  <si>
    <t>河南町</t>
    <rPh sb="0" eb="3">
      <t>カナンチョウ</t>
    </rPh>
    <phoneticPr fontId="72"/>
  </si>
  <si>
    <t>千早赤阪村</t>
    <rPh sb="0" eb="5">
      <t>チハヤアカサカムラ</t>
    </rPh>
    <phoneticPr fontId="72"/>
  </si>
  <si>
    <t>和泉市</t>
    <rPh sb="0" eb="3">
      <t>イズミシ</t>
    </rPh>
    <phoneticPr fontId="76"/>
  </si>
  <si>
    <t>泉大津市</t>
    <rPh sb="0" eb="4">
      <t>イズミオオツシ</t>
    </rPh>
    <phoneticPr fontId="72"/>
  </si>
  <si>
    <t>高石市</t>
    <rPh sb="0" eb="3">
      <t>タカイシシ</t>
    </rPh>
    <phoneticPr fontId="72"/>
  </si>
  <si>
    <t>課税世帯は５回目まで「産後ケア事業クーポン券」あり、クーポン券利用有無で利用料が変更</t>
    <rPh sb="0" eb="4">
      <t>カゼイセタイ</t>
    </rPh>
    <rPh sb="6" eb="8">
      <t>カイメ</t>
    </rPh>
    <rPh sb="30" eb="31">
      <t>ケン</t>
    </rPh>
    <rPh sb="31" eb="33">
      <t>リヨウ</t>
    </rPh>
    <rPh sb="33" eb="35">
      <t>ウム</t>
    </rPh>
    <rPh sb="36" eb="39">
      <t>リヨウリョウ</t>
    </rPh>
    <rPh sb="40" eb="42">
      <t>ヘンコウ</t>
    </rPh>
    <phoneticPr fontId="72"/>
  </si>
  <si>
    <t>33h</t>
    <phoneticPr fontId="72"/>
  </si>
  <si>
    <t>忠岡町</t>
    <rPh sb="0" eb="3">
      <t>タダオカチョウ</t>
    </rPh>
    <phoneticPr fontId="72"/>
  </si>
  <si>
    <t>岸和田市</t>
    <rPh sb="0" eb="4">
      <t>キシワダシ</t>
    </rPh>
    <phoneticPr fontId="72"/>
  </si>
  <si>
    <t>貝塚市</t>
    <rPh sb="0" eb="1">
      <t>カイ</t>
    </rPh>
    <rPh sb="1" eb="2">
      <t>ツカ</t>
    </rPh>
    <rPh sb="2" eb="3">
      <t>シ</t>
    </rPh>
    <phoneticPr fontId="72"/>
  </si>
  <si>
    <t>泉佐野市</t>
    <rPh sb="0" eb="4">
      <t>イズミサノシ</t>
    </rPh>
    <phoneticPr fontId="72"/>
  </si>
  <si>
    <t>泉南市</t>
    <rPh sb="0" eb="3">
      <t>センナンシ</t>
    </rPh>
    <phoneticPr fontId="76"/>
  </si>
  <si>
    <t>阪南市</t>
    <rPh sb="0" eb="3">
      <t>ハンナンシ</t>
    </rPh>
    <phoneticPr fontId="76"/>
  </si>
  <si>
    <t>熊取町</t>
    <rPh sb="0" eb="2">
      <t>クマトリ</t>
    </rPh>
    <rPh sb="2" eb="3">
      <t>チョウ</t>
    </rPh>
    <phoneticPr fontId="72"/>
  </si>
  <si>
    <t>田尻町</t>
    <rPh sb="0" eb="3">
      <t>タジリチョウ</t>
    </rPh>
    <phoneticPr fontId="72"/>
  </si>
  <si>
    <t>岬町</t>
    <rPh sb="0" eb="2">
      <t>ミサキチョウ</t>
    </rPh>
    <phoneticPr fontId="76"/>
  </si>
  <si>
    <t>9h</t>
  </si>
  <si>
    <t>課税世帯は５回目までクーポン券あり、クーポン券利用有無で利用料が変更</t>
    <rPh sb="0" eb="4">
      <t>カゼイセタイ</t>
    </rPh>
    <rPh sb="6" eb="8">
      <t>カイメ</t>
    </rPh>
    <rPh sb="14" eb="15">
      <t>ケン</t>
    </rPh>
    <rPh sb="22" eb="23">
      <t>ケン</t>
    </rPh>
    <rPh sb="23" eb="25">
      <t>リヨウ</t>
    </rPh>
    <rPh sb="25" eb="27">
      <t>ウム</t>
    </rPh>
    <rPh sb="28" eb="31">
      <t>リヨウリョウ</t>
    </rPh>
    <rPh sb="32" eb="34">
      <t>ヘンコウ</t>
    </rPh>
    <phoneticPr fontId="72"/>
  </si>
  <si>
    <t>減免適用</t>
    <rPh sb="0" eb="4">
      <t>ゲンメンテキヨウ</t>
    </rPh>
    <phoneticPr fontId="72"/>
  </si>
  <si>
    <t>3h</t>
  </si>
  <si>
    <t>3h</t>
    <phoneticPr fontId="72"/>
  </si>
  <si>
    <t>産後ケア事業　実施報告一覧表</t>
    <rPh sb="0" eb="2">
      <t>サンゴ</t>
    </rPh>
    <rPh sb="4" eb="6">
      <t>ジギョウ</t>
    </rPh>
    <rPh sb="7" eb="9">
      <t>ジッシ</t>
    </rPh>
    <rPh sb="9" eb="11">
      <t>ホウコク</t>
    </rPh>
    <rPh sb="11" eb="13">
      <t>イチラン</t>
    </rPh>
    <rPh sb="13" eb="14">
      <t>ヒョウ</t>
    </rPh>
    <phoneticPr fontId="35"/>
  </si>
  <si>
    <t>キー　※編集しない</t>
    <rPh sb="4" eb="6">
      <t>ヘンシュウ</t>
    </rPh>
    <phoneticPr fontId="6"/>
  </si>
  <si>
    <t>【短期入所型】</t>
    <rPh sb="1" eb="5">
      <t>タンキニュウショ</t>
    </rPh>
    <rPh sb="5" eb="6">
      <t>カタ</t>
    </rPh>
    <phoneticPr fontId="39"/>
  </si>
  <si>
    <t>【通所型】</t>
    <rPh sb="1" eb="3">
      <t>ツウショ</t>
    </rPh>
    <rPh sb="3" eb="4">
      <t>カタ</t>
    </rPh>
    <phoneticPr fontId="39"/>
  </si>
  <si>
    <t>【居宅訪問型】</t>
    <rPh sb="1" eb="3">
      <t>キョタク</t>
    </rPh>
    <rPh sb="3" eb="6">
      <t>ホウモンガタ</t>
    </rPh>
    <phoneticPr fontId="39"/>
  </si>
  <si>
    <t>利用日
入所日　　　　　　　退所日</t>
    <rPh sb="0" eb="3">
      <t>リヨウビ</t>
    </rPh>
    <rPh sb="5" eb="8">
      <t>ニュウショビ</t>
    </rPh>
    <rPh sb="15" eb="17">
      <t>タイショ</t>
    </rPh>
    <rPh sb="17" eb="18">
      <t>ヒ</t>
    </rPh>
    <phoneticPr fontId="2"/>
  </si>
  <si>
    <t>24H</t>
    <phoneticPr fontId="6"/>
  </si>
  <si>
    <t>要</t>
    <rPh sb="0" eb="1">
      <t>ヨウ</t>
    </rPh>
    <phoneticPr fontId="6"/>
  </si>
  <si>
    <t>不要</t>
    <rPh sb="0" eb="2">
      <t>フヨウ</t>
    </rPh>
    <phoneticPr fontId="6"/>
  </si>
  <si>
    <t>33H</t>
    <phoneticPr fontId="6"/>
  </si>
  <si>
    <t>契約単価</t>
    <rPh sb="0" eb="2">
      <t>ケイヤク</t>
    </rPh>
    <rPh sb="2" eb="4">
      <t>タンカ</t>
    </rPh>
    <phoneticPr fontId="6"/>
  </si>
  <si>
    <t>24H要</t>
    <rPh sb="3" eb="4">
      <t>ヨウ</t>
    </rPh>
    <phoneticPr fontId="6"/>
  </si>
  <si>
    <t>24H不要</t>
    <rPh sb="3" eb="5">
      <t>フヨウ</t>
    </rPh>
    <phoneticPr fontId="6"/>
  </si>
  <si>
    <t>33H要</t>
    <rPh sb="3" eb="4">
      <t>ヨウ</t>
    </rPh>
    <phoneticPr fontId="6"/>
  </si>
  <si>
    <t>33H不要</t>
    <rPh sb="3" eb="5">
      <t>フヨウ</t>
    </rPh>
    <phoneticPr fontId="6"/>
  </si>
  <si>
    <t>多胎児単価</t>
    <rPh sb="0" eb="3">
      <t>タタイジ</t>
    </rPh>
    <rPh sb="3" eb="5">
      <t>タンカ</t>
    </rPh>
    <phoneticPr fontId="6"/>
  </si>
  <si>
    <t>利用合計日数</t>
    <rPh sb="0" eb="2">
      <t>リヨウ</t>
    </rPh>
    <rPh sb="2" eb="4">
      <t>ゴウケイ</t>
    </rPh>
    <rPh sb="4" eb="6">
      <t>ニッスウ</t>
    </rPh>
    <phoneticPr fontId="35"/>
  </si>
  <si>
    <t>課税</t>
  </si>
  <si>
    <t>多胎児加算とは、多胎児の場合２人目以降の１人につき加算される額</t>
    <phoneticPr fontId="72"/>
  </si>
  <si>
    <t>課税（追泊）</t>
    <rPh sb="0" eb="2">
      <t>カゼイ</t>
    </rPh>
    <rPh sb="3" eb="4">
      <t>ツイ</t>
    </rPh>
    <rPh sb="4" eb="5">
      <t>ハク</t>
    </rPh>
    <phoneticPr fontId="72"/>
  </si>
  <si>
    <t>生保（追泊）</t>
    <rPh sb="0" eb="2">
      <t>セイホ</t>
    </rPh>
    <rPh sb="3" eb="4">
      <t>ツイ</t>
    </rPh>
    <rPh sb="4" eb="5">
      <t>ハク</t>
    </rPh>
    <phoneticPr fontId="72"/>
  </si>
  <si>
    <t>生活保護</t>
    <rPh sb="0" eb="4">
      <t>セイカツホゴ</t>
    </rPh>
    <phoneticPr fontId="76"/>
  </si>
  <si>
    <t>生活保護</t>
    <rPh sb="0" eb="4">
      <t>セイカツ</t>
    </rPh>
    <phoneticPr fontId="76"/>
  </si>
  <si>
    <t>課税・非課税・生活保護</t>
    <rPh sb="0" eb="2">
      <t>カゼイ</t>
    </rPh>
    <rPh sb="3" eb="6">
      <t>ヒカゼイ</t>
    </rPh>
    <phoneticPr fontId="72"/>
  </si>
  <si>
    <t>課税・非課税・生活保護</t>
    <rPh sb="0" eb="2">
      <t>カゼイ</t>
    </rPh>
    <rPh sb="3" eb="6">
      <t>ヒカゼイ</t>
    </rPh>
    <rPh sb="7" eb="11">
      <t>セイカツホゴ</t>
    </rPh>
    <phoneticPr fontId="72"/>
  </si>
  <si>
    <t>泊</t>
    <rPh sb="0" eb="1">
      <t>ハク</t>
    </rPh>
    <phoneticPr fontId="6"/>
  </si>
  <si>
    <r>
      <t>※</t>
    </r>
    <r>
      <rPr>
        <sz val="10"/>
        <rFont val="Segoe UI Symbol"/>
        <family val="3"/>
      </rPr>
      <t>1⃣ 泊</t>
    </r>
    <r>
      <rPr>
        <sz val="10"/>
        <rFont val="Segoe UI Symbol"/>
        <family val="2"/>
      </rPr>
      <t xml:space="preserve">2⃣ </t>
    </r>
    <r>
      <rPr>
        <sz val="10"/>
        <rFont val="Segoe UI Symbol"/>
        <family val="3"/>
      </rPr>
      <t>日等</t>
    </r>
    <rPh sb="4" eb="5">
      <t>ハク</t>
    </rPh>
    <rPh sb="8" eb="9">
      <t>ニチ</t>
    </rPh>
    <rPh sb="9" eb="10">
      <t>トウ</t>
    </rPh>
    <phoneticPr fontId="6"/>
  </si>
  <si>
    <t>令和</t>
    <rPh sb="0" eb="2">
      <t>レイワ</t>
    </rPh>
    <phoneticPr fontId="6"/>
  </si>
  <si>
    <t>年</t>
    <rPh sb="0" eb="1">
      <t>ネン</t>
    </rPh>
    <phoneticPr fontId="6"/>
  </si>
  <si>
    <t>月分</t>
    <rPh sb="0" eb="2">
      <t>ガツブン</t>
    </rPh>
    <phoneticPr fontId="6"/>
  </si>
  <si>
    <t>代表者職・氏名</t>
    <rPh sb="0" eb="3">
      <t>ダイヒョウシャ</t>
    </rPh>
    <rPh sb="3" eb="4">
      <t>ショク</t>
    </rPh>
    <rPh sb="5" eb="7">
      <t>シメイ</t>
    </rPh>
    <rPh sb="6" eb="7">
      <t>メイ</t>
    </rPh>
    <phoneticPr fontId="6"/>
  </si>
  <si>
    <t>3/21,26</t>
    <phoneticPr fontId="6"/>
  </si>
  <si>
    <t>※10行以上にわたる場合は非表示の行を表示して記入してください。</t>
    <rPh sb="3" eb="4">
      <t>ギョウ</t>
    </rPh>
    <rPh sb="4" eb="6">
      <t>イジョウ</t>
    </rPh>
    <rPh sb="10" eb="12">
      <t>バアイ</t>
    </rPh>
    <rPh sb="13" eb="16">
      <t>ヒヒョウジ</t>
    </rPh>
    <rPh sb="17" eb="18">
      <t>ギョウ</t>
    </rPh>
    <rPh sb="19" eb="21">
      <t>ヒョウジ</t>
    </rPh>
    <rPh sb="23" eb="25">
      <t>キニュウ</t>
    </rPh>
    <phoneticPr fontId="6"/>
  </si>
  <si>
    <t>※母乳</t>
    <rPh sb="1" eb="3">
      <t>ボニュウ</t>
    </rPh>
    <phoneticPr fontId="6"/>
  </si>
  <si>
    <t>※ミルク</t>
    <phoneticPr fontId="6"/>
  </si>
  <si>
    <t>※離乳食</t>
    <rPh sb="1" eb="4">
      <t>リニュウショク</t>
    </rPh>
    <phoneticPr fontId="6"/>
  </si>
  <si>
    <t>体重増加（良・不良）</t>
    <rPh sb="0" eb="4">
      <t>タイジュウゾウカ</t>
    </rPh>
    <rPh sb="5" eb="6">
      <t>リョウ</t>
    </rPh>
    <rPh sb="7" eb="9">
      <t>フリョウ</t>
    </rPh>
    <phoneticPr fontId="6"/>
  </si>
  <si>
    <t>■母の様子等</t>
    <rPh sb="1" eb="2">
      <t>ハハ</t>
    </rPh>
    <rPh sb="3" eb="5">
      <t>ヨウス</t>
    </rPh>
    <rPh sb="5" eb="6">
      <t>ナド</t>
    </rPh>
    <phoneticPr fontId="6"/>
  </si>
  <si>
    <t>（例）育児不安・負担感・疲れの有無、精神的不安定さの有無等</t>
    <rPh sb="1" eb="2">
      <t>レイ</t>
    </rPh>
    <rPh sb="15" eb="17">
      <t>ウム</t>
    </rPh>
    <rPh sb="26" eb="28">
      <t>ウム</t>
    </rPh>
    <rPh sb="28" eb="29">
      <t>トウ</t>
    </rPh>
    <phoneticPr fontId="6"/>
  </si>
  <si>
    <t>自治体でのフォローが必要</t>
    <rPh sb="0" eb="3">
      <t>ジチタイ</t>
    </rPh>
    <rPh sb="10" eb="12">
      <t>ヒツヨウ</t>
    </rPh>
    <phoneticPr fontId="6"/>
  </si>
  <si>
    <t>自治体へ電話連絡済み</t>
    <rPh sb="0" eb="3">
      <t>ジチタイ</t>
    </rPh>
    <rPh sb="4" eb="6">
      <t>デンワ</t>
    </rPh>
    <rPh sb="6" eb="8">
      <t>レンラク</t>
    </rPh>
    <rPh sb="8" eb="9">
      <t>ズ</t>
    </rPh>
    <phoneticPr fontId="6"/>
  </si>
  <si>
    <t>※該当するものに○</t>
    <rPh sb="1" eb="3">
      <t>ガイトウ</t>
    </rPh>
    <phoneticPr fontId="6"/>
  </si>
  <si>
    <t>（</t>
    <phoneticPr fontId="6"/>
  </si>
  <si>
    <t>）</t>
    <phoneticPr fontId="6"/>
  </si>
  <si>
    <t>□</t>
    <phoneticPr fontId="6"/>
  </si>
  <si>
    <t>施設名</t>
    <rPh sb="0" eb="3">
      <t>シセツメイ</t>
    </rPh>
    <phoneticPr fontId="6"/>
  </si>
  <si>
    <t>電話番号</t>
    <rPh sb="0" eb="4">
      <t>デンワバンゴウ</t>
    </rPh>
    <phoneticPr fontId="6"/>
  </si>
  <si>
    <r>
      <rPr>
        <sz val="10"/>
        <rFont val="Meiryo UI"/>
        <family val="3"/>
        <charset val="128"/>
      </rPr>
      <t>所得区分</t>
    </r>
    <r>
      <rPr>
        <sz val="11"/>
        <rFont val="Meiryo UI"/>
        <family val="3"/>
        <charset val="128"/>
      </rPr>
      <t xml:space="preserve">
</t>
    </r>
    <r>
      <rPr>
        <sz val="8"/>
        <rFont val="Meiryo UI"/>
        <family val="3"/>
        <charset val="128"/>
      </rPr>
      <t>※課税・非課税、減免の適用有無など</t>
    </r>
    <rPh sb="0" eb="4">
      <t>ショトククブン</t>
    </rPh>
    <rPh sb="6" eb="8">
      <t>カゼイ</t>
    </rPh>
    <rPh sb="9" eb="12">
      <t>ヒカゼイ</t>
    </rPh>
    <rPh sb="13" eb="15">
      <t>ゲンメン</t>
    </rPh>
    <rPh sb="16" eb="18">
      <t>テキヨウ</t>
    </rPh>
    <rPh sb="18" eb="20">
      <t>ウム</t>
    </rPh>
    <phoneticPr fontId="6"/>
  </si>
  <si>
    <r>
      <t xml:space="preserve">自治体の管理番号
</t>
    </r>
    <r>
      <rPr>
        <sz val="8"/>
        <rFont val="Meiryo UI"/>
        <family val="3"/>
        <charset val="128"/>
      </rPr>
      <t>※市町村によっては空欄</t>
    </r>
    <rPh sb="0" eb="3">
      <t>ジチタイ</t>
    </rPh>
    <rPh sb="4" eb="8">
      <t>カンリバンゴウ</t>
    </rPh>
    <rPh sb="10" eb="13">
      <t>シチョウソン</t>
    </rPh>
    <rPh sb="18" eb="20">
      <t>クウラン</t>
    </rPh>
    <phoneticPr fontId="6"/>
  </si>
  <si>
    <t>24h</t>
    <phoneticPr fontId="6"/>
  </si>
  <si>
    <t>33h</t>
    <phoneticPr fontId="6"/>
  </si>
  <si>
    <t>7h</t>
    <phoneticPr fontId="6"/>
  </si>
  <si>
    <t>9h</t>
    <phoneticPr fontId="6"/>
  </si>
  <si>
    <t>2h</t>
    <phoneticPr fontId="6"/>
  </si>
  <si>
    <t>3h</t>
    <phoneticPr fontId="6"/>
  </si>
  <si>
    <r>
      <t>乳房手当</t>
    </r>
    <r>
      <rPr>
        <sz val="6"/>
        <color theme="1"/>
        <rFont val="Meiryo UI"/>
        <family val="3"/>
        <charset val="128"/>
      </rPr>
      <t>（乳房マッサージ）、乳房トラブルケア（助産師が実施）</t>
    </r>
    <rPh sb="0" eb="2">
      <t>ニュウボウ</t>
    </rPh>
    <rPh sb="2" eb="4">
      <t>テアテ</t>
    </rPh>
    <rPh sb="5" eb="7">
      <t>ニュウボウ</t>
    </rPh>
    <rPh sb="14" eb="16">
      <t>ニュウボウ</t>
    </rPh>
    <rPh sb="23" eb="26">
      <t>ジョサンシ</t>
    </rPh>
    <rPh sb="27" eb="29">
      <t>ジッシ</t>
    </rPh>
    <phoneticPr fontId="6"/>
  </si>
  <si>
    <t>母への食事の提供
※短期入所・通所型のみ</t>
    <rPh sb="0" eb="1">
      <t>ハハ</t>
    </rPh>
    <rPh sb="3" eb="5">
      <t>ショクジ</t>
    </rPh>
    <rPh sb="6" eb="8">
      <t>テイキョウ</t>
    </rPh>
    <rPh sb="10" eb="14">
      <t>タンキニュウショ</t>
    </rPh>
    <rPh sb="15" eb="17">
      <t>ツウショ</t>
    </rPh>
    <rPh sb="17" eb="18">
      <t>ガタ</t>
    </rPh>
    <phoneticPr fontId="6"/>
  </si>
  <si>
    <t>離乳食の提供
※短期入所・通所型のみ</t>
    <rPh sb="0" eb="3">
      <t>リニュウショク</t>
    </rPh>
    <rPh sb="4" eb="6">
      <t>テイキョウ</t>
    </rPh>
    <phoneticPr fontId="6"/>
  </si>
  <si>
    <t>※個別支援を急ぐ必要がある場合は、事業終了時に電話での連絡をお願いします。</t>
    <rPh sb="17" eb="22">
      <t>ジギョウシュウリョウジ</t>
    </rPh>
    <phoneticPr fontId="6"/>
  </si>
  <si>
    <t>代表者職</t>
    <rPh sb="0" eb="3">
      <t>ダイヒョウシャ</t>
    </rPh>
    <rPh sb="3" eb="4">
      <t>ショク</t>
    </rPh>
    <phoneticPr fontId="6"/>
  </si>
  <si>
    <t>名称（法人名）</t>
    <rPh sb="0" eb="2">
      <t>メイショウ</t>
    </rPh>
    <rPh sb="3" eb="6">
      <t>ホウジンメイ</t>
    </rPh>
    <phoneticPr fontId="39"/>
  </si>
  <si>
    <t>　・氏名</t>
    <phoneticPr fontId="6"/>
  </si>
  <si>
    <t>名称（法人名）</t>
    <rPh sb="0" eb="2">
      <t>メイショウ</t>
    </rPh>
    <rPh sb="3" eb="6">
      <t>ホウジンメイ</t>
    </rPh>
    <phoneticPr fontId="6"/>
  </si>
  <si>
    <t>※振込先は、初回請求時もしくは振込先が変更となった場合に記入してください。
　金融機関の統廃合等により変更となった場合も、必ず記入してください。</t>
    <phoneticPr fontId="6"/>
  </si>
  <si>
    <t>自治体の管理番号</t>
    <rPh sb="0" eb="3">
      <t>ジチタイ</t>
    </rPh>
    <rPh sb="4" eb="8">
      <t>カンリバンゴウ</t>
    </rPh>
    <phoneticPr fontId="6"/>
  </si>
  <si>
    <t>■特記事項</t>
    <rPh sb="1" eb="5">
      <t>トッキジコウ</t>
    </rPh>
    <phoneticPr fontId="6"/>
  </si>
  <si>
    <t>記入者氏名</t>
    <rPh sb="0" eb="3">
      <t>キニュウシャ</t>
    </rPh>
    <rPh sb="3" eb="5">
      <t>シメイ</t>
    </rPh>
    <phoneticPr fontId="6"/>
  </si>
  <si>
    <t>体重増加量</t>
    <rPh sb="0" eb="5">
      <t>タイジュウゾウカリョウ</t>
    </rPh>
    <phoneticPr fontId="6"/>
  </si>
  <si>
    <t>g/日</t>
    <rPh sb="2" eb="3">
      <t>ニチ</t>
    </rPh>
    <phoneticPr fontId="6"/>
  </si>
  <si>
    <t>（　　　/　　　、　　　ｇから計算）</t>
    <rPh sb="15" eb="17">
      <t>ケイサン</t>
    </rPh>
    <phoneticPr fontId="6"/>
  </si>
  <si>
    <t>・栄養方法（いずれかに○）</t>
    <rPh sb="1" eb="3">
      <t>エイヨウ</t>
    </rPh>
    <rPh sb="3" eb="5">
      <t>ホウホウ</t>
    </rPh>
    <phoneticPr fontId="6"/>
  </si>
  <si>
    <t>・身体測定の結果</t>
    <phoneticPr fontId="6"/>
  </si>
  <si>
    <t>・機嫌（良・不良）</t>
    <rPh sb="1" eb="3">
      <t>キゲン</t>
    </rPh>
    <phoneticPr fontId="6"/>
  </si>
  <si>
    <t>１日当たり
単価(B)</t>
    <phoneticPr fontId="2"/>
  </si>
  <si>
    <t>(33hの場合)
９ｈ分単価の加算</t>
    <rPh sb="5" eb="7">
      <t>バアイ</t>
    </rPh>
    <rPh sb="11" eb="12">
      <t>ブン</t>
    </rPh>
    <rPh sb="12" eb="14">
      <t>タンカ</t>
    </rPh>
    <rPh sb="15" eb="17">
      <t>カサン</t>
    </rPh>
    <phoneticPr fontId="6"/>
  </si>
  <si>
    <t>(33hの場合)
24h分単価の加算</t>
    <rPh sb="5" eb="7">
      <t>バアイ</t>
    </rPh>
    <rPh sb="12" eb="13">
      <t>ブン</t>
    </rPh>
    <rPh sb="13" eb="15">
      <t>タンカ</t>
    </rPh>
    <rPh sb="16" eb="18">
      <t>カサン</t>
    </rPh>
    <phoneticPr fontId="39"/>
  </si>
  <si>
    <t>おむつ等消耗品の提供</t>
    <rPh sb="3" eb="4">
      <t>トウ</t>
    </rPh>
    <rPh sb="4" eb="7">
      <t>ショウモウヒン</t>
    </rPh>
    <rPh sb="8" eb="10">
      <t>テイキョウ</t>
    </rPh>
    <phoneticPr fontId="6"/>
  </si>
  <si>
    <t>1日当たり
利用料(自己負担額)</t>
    <rPh sb="6" eb="9">
      <t>リヨウリョウ</t>
    </rPh>
    <phoneticPr fontId="2"/>
  </si>
  <si>
    <t>多胎児加算</t>
    <rPh sb="0" eb="3">
      <t>タタイジ</t>
    </rPh>
    <rPh sb="3" eb="5">
      <t>カサン</t>
    </rPh>
    <phoneticPr fontId="6"/>
  </si>
  <si>
    <t>多胎児加算
自己負担額</t>
    <rPh sb="0" eb="3">
      <t>タタイジ</t>
    </rPh>
    <rPh sb="3" eb="5">
      <t>カサン</t>
    </rPh>
    <rPh sb="6" eb="11">
      <t>ジコフタンガク</t>
    </rPh>
    <phoneticPr fontId="6"/>
  </si>
  <si>
    <t>１日当たり
単価</t>
    <phoneticPr fontId="2"/>
  </si>
  <si>
    <t>請求金額</t>
    <phoneticPr fontId="2"/>
  </si>
  <si>
    <t xml:space="preserve"> 産後ケア事業実施報告書</t>
  </si>
  <si>
    <t>長</t>
    <rPh sb="0" eb="1">
      <t>チョウ</t>
    </rPh>
    <phoneticPr fontId="6"/>
  </si>
  <si>
    <t>産後ケア事業利用者について、至急の引継ぎ事案がありましたので報告します。</t>
  </si>
  <si>
    <t>産後ケア事業　引継ぎ連絡票</t>
  </si>
  <si>
    <t>実施施設名称</t>
    <rPh sb="0" eb="2">
      <t>ジッシ</t>
    </rPh>
    <rPh sb="2" eb="4">
      <t>シセツ</t>
    </rPh>
    <rPh sb="4" eb="6">
      <t>メイショウ</t>
    </rPh>
    <phoneticPr fontId="6"/>
  </si>
  <si>
    <t>実施施設名称：</t>
    <rPh sb="0" eb="4">
      <t>ジッシシセツ</t>
    </rPh>
    <rPh sb="4" eb="6">
      <t>メイショウ</t>
    </rPh>
    <phoneticPr fontId="6"/>
  </si>
  <si>
    <t>（記入者氏名：</t>
    <rPh sb="1" eb="3">
      <t>キニュウ</t>
    </rPh>
    <rPh sb="3" eb="4">
      <t>シャ</t>
    </rPh>
    <rPh sb="4" eb="6">
      <t>シメイ</t>
    </rPh>
    <rPh sb="5" eb="6">
      <t>メイ</t>
    </rPh>
    <phoneticPr fontId="6"/>
  </si>
  <si>
    <r>
      <t xml:space="preserve">自治体の
管理番号
</t>
    </r>
    <r>
      <rPr>
        <sz val="8"/>
        <color theme="1"/>
        <rFont val="ＭＳ Ｐゴシック"/>
        <family val="3"/>
        <charset val="128"/>
      </rPr>
      <t>（自治体によっては空欄）</t>
    </r>
    <rPh sb="0" eb="3">
      <t>ジチタイ</t>
    </rPh>
    <rPh sb="5" eb="9">
      <t>カンリバンゴウ</t>
    </rPh>
    <rPh sb="11" eb="14">
      <t>ジチタイ</t>
    </rPh>
    <rPh sb="19" eb="21">
      <t>クウラン</t>
    </rPh>
    <phoneticPr fontId="39"/>
  </si>
  <si>
    <t>担当者氏名</t>
    <rPh sb="0" eb="3">
      <t>タントウシャ</t>
    </rPh>
    <rPh sb="3" eb="5">
      <t>シメイ</t>
    </rPh>
    <phoneticPr fontId="6"/>
  </si>
  <si>
    <t>課税</t>
    <rPh sb="0" eb="2">
      <t>カゼイ</t>
    </rPh>
    <phoneticPr fontId="6"/>
  </si>
  <si>
    <t>非課税</t>
    <rPh sb="0" eb="3">
      <t>ヒカゼイ</t>
    </rPh>
    <phoneticPr fontId="6"/>
  </si>
  <si>
    <t>生活保護</t>
    <rPh sb="0" eb="4">
      <t>セイカツホゴ</t>
    </rPh>
    <phoneticPr fontId="6"/>
  </si>
  <si>
    <t>課税（７日利用時の６日目）</t>
    <rPh sb="0" eb="2">
      <t>カゼイ</t>
    </rPh>
    <rPh sb="4" eb="5">
      <t>ヒ</t>
    </rPh>
    <rPh sb="5" eb="8">
      <t>リヨウジ</t>
    </rPh>
    <rPh sb="10" eb="11">
      <t>ヒ</t>
    </rPh>
    <rPh sb="11" eb="12">
      <t>メ</t>
    </rPh>
    <phoneticPr fontId="6"/>
  </si>
  <si>
    <t>課税（追泊）</t>
    <rPh sb="0" eb="2">
      <t>カゼイ</t>
    </rPh>
    <rPh sb="3" eb="4">
      <t>オ</t>
    </rPh>
    <rPh sb="4" eb="5">
      <t>ハク</t>
    </rPh>
    <phoneticPr fontId="6"/>
  </si>
  <si>
    <t>課税・非課税・生活保護</t>
  </si>
  <si>
    <t>減免適用</t>
    <rPh sb="0" eb="2">
      <t>ゲンメン</t>
    </rPh>
    <rPh sb="2" eb="4">
      <t>テキヨウ</t>
    </rPh>
    <phoneticPr fontId="6"/>
  </si>
  <si>
    <t>生保（追泊）</t>
    <rPh sb="0" eb="2">
      <t>セイホ</t>
    </rPh>
    <rPh sb="3" eb="4">
      <t>オ</t>
    </rPh>
    <rPh sb="4" eb="5">
      <t>ハク</t>
    </rPh>
    <phoneticPr fontId="6"/>
  </si>
  <si>
    <r>
      <t>課税</t>
    </r>
    <r>
      <rPr>
        <sz val="8"/>
        <color theme="1"/>
        <rFont val="BIZ UDゴシック"/>
        <family val="3"/>
        <charset val="128"/>
      </rPr>
      <t>（クーポン券あり）</t>
    </r>
    <rPh sb="0" eb="2">
      <t>カゼイ</t>
    </rPh>
    <rPh sb="7" eb="8">
      <t>ケン</t>
    </rPh>
    <phoneticPr fontId="72"/>
  </si>
  <si>
    <r>
      <t>課税</t>
    </r>
    <r>
      <rPr>
        <sz val="8"/>
        <color theme="1"/>
        <rFont val="BIZ UDゴシック"/>
        <family val="3"/>
        <charset val="128"/>
      </rPr>
      <t>（クーポン券なし）</t>
    </r>
    <rPh sb="0" eb="2">
      <t>カゼイ</t>
    </rPh>
    <rPh sb="7" eb="8">
      <t>ケン</t>
    </rPh>
    <phoneticPr fontId="72"/>
  </si>
  <si>
    <t>課税（クーポン券あり）</t>
    <rPh sb="0" eb="2">
      <t>カゼイ</t>
    </rPh>
    <rPh sb="7" eb="8">
      <t>ケン</t>
    </rPh>
    <phoneticPr fontId="72"/>
  </si>
  <si>
    <t>課税（クーポン券なし）</t>
    <rPh sb="0" eb="2">
      <t>カゼイ</t>
    </rPh>
    <rPh sb="7" eb="8">
      <t>ケン</t>
    </rPh>
    <phoneticPr fontId="72"/>
  </si>
  <si>
    <t>泊数</t>
    <phoneticPr fontId="35"/>
  </si>
  <si>
    <t>課税</t>
    <phoneticPr fontId="6"/>
  </si>
  <si>
    <t>※低月齢のみ</t>
    <rPh sb="1" eb="4">
      <t>テイゲツレイ</t>
    </rPh>
    <phoneticPr fontId="6"/>
  </si>
  <si>
    <t>～</t>
    <phoneticPr fontId="6"/>
  </si>
  <si>
    <t>様式9</t>
    <rPh sb="0" eb="2">
      <t>ヨウシキ</t>
    </rPh>
    <phoneticPr fontId="6"/>
  </si>
  <si>
    <t>様式10</t>
    <rPh sb="0" eb="2">
      <t>ヨウシキ</t>
    </rPh>
    <phoneticPr fontId="6"/>
  </si>
  <si>
    <t>様式11</t>
    <rPh sb="0" eb="2">
      <t>ヨウシキ</t>
    </rPh>
    <phoneticPr fontId="6"/>
  </si>
  <si>
    <t>様式12</t>
    <rPh sb="0" eb="2">
      <t>ヨウシキ</t>
    </rPh>
    <phoneticPr fontId="6"/>
  </si>
  <si>
    <t>※当月の利用分のみカウントしてください。貴施設以外の利用回数は含みません。</t>
    <rPh sb="1" eb="3">
      <t>トウゲツ</t>
    </rPh>
    <rPh sb="4" eb="7">
      <t>リヨウブン</t>
    </rPh>
    <phoneticPr fontId="6"/>
  </si>
  <si>
    <t>備考２
（クーポンや減免適用を利用した場合はその旨記載してください。）</t>
    <rPh sb="0" eb="2">
      <t>ビコウ</t>
    </rPh>
    <rPh sb="10" eb="14">
      <t>ゲンメンテキヨウ</t>
    </rPh>
    <rPh sb="15" eb="17">
      <t>リヨウ</t>
    </rPh>
    <rPh sb="19" eb="21">
      <t>バアイ</t>
    </rPh>
    <rPh sb="24" eb="25">
      <t>ムネ</t>
    </rPh>
    <rPh sb="25" eb="27">
      <t>キサイ</t>
    </rPh>
    <phoneticPr fontId="6"/>
  </si>
  <si>
    <t>※必要時のみ作成</t>
    <rPh sb="1" eb="4">
      <t>ヒツヨウジ</t>
    </rPh>
    <rPh sb="6" eb="8">
      <t>サクセイ</t>
    </rPh>
    <phoneticPr fontId="6"/>
  </si>
  <si>
    <t>利用者氏名</t>
    <rPh sb="0" eb="3">
      <t>リヨウシャ</t>
    </rPh>
    <rPh sb="3" eb="5">
      <t>シメイ</t>
    </rPh>
    <phoneticPr fontId="6"/>
  </si>
  <si>
    <t>市町村名</t>
    <rPh sb="0" eb="3">
      <t>シチョウソン</t>
    </rPh>
    <rPh sb="3" eb="4">
      <t>メイ</t>
    </rPh>
    <phoneticPr fontId="6"/>
  </si>
  <si>
    <t>サービス種別</t>
    <rPh sb="4" eb="6">
      <t>シュベツ</t>
    </rPh>
    <phoneticPr fontId="6"/>
  </si>
  <si>
    <t>施設名称</t>
    <rPh sb="0" eb="4">
      <t>シセツメイショウ</t>
    </rPh>
    <phoneticPr fontId="6"/>
  </si>
  <si>
    <t>(第　子：氏名　　　　　)</t>
    <rPh sb="1" eb="2">
      <t>ダイ</t>
    </rPh>
    <rPh sb="3" eb="4">
      <t>シ</t>
    </rPh>
    <rPh sb="5" eb="7">
      <t>シメイ</t>
    </rPh>
    <phoneticPr fontId="6"/>
  </si>
  <si>
    <t>＜産後ケア開始時の利用者の心配ごと、相談事項、ケアに関する希望など及びそれらへの対応内容＞</t>
    <rPh sb="1" eb="3">
      <t>サンゴ</t>
    </rPh>
    <rPh sb="5" eb="7">
      <t>カイシ</t>
    </rPh>
    <rPh sb="7" eb="8">
      <t>ジ</t>
    </rPh>
    <rPh sb="9" eb="12">
      <t>リヨウシャ</t>
    </rPh>
    <rPh sb="13" eb="15">
      <t>シンパイ</t>
    </rPh>
    <rPh sb="18" eb="20">
      <t>ソウダン</t>
    </rPh>
    <rPh sb="20" eb="22">
      <t>ジコウ</t>
    </rPh>
    <rPh sb="26" eb="27">
      <t>カン</t>
    </rPh>
    <rPh sb="29" eb="31">
      <t>キボウ</t>
    </rPh>
    <rPh sb="33" eb="34">
      <t>オヨ</t>
    </rPh>
    <phoneticPr fontId="6"/>
  </si>
  <si>
    <t>　/　　　　/　</t>
    <phoneticPr fontId="6"/>
  </si>
  <si>
    <t>様式９</t>
    <rPh sb="0" eb="2">
      <t>ヨウシキ</t>
    </rPh>
    <phoneticPr fontId="6"/>
  </si>
  <si>
    <t>No.</t>
    <phoneticPr fontId="6"/>
  </si>
  <si>
    <t>守口市</t>
    <rPh sb="0" eb="3">
      <t>モリグチシ</t>
    </rPh>
    <phoneticPr fontId="6"/>
  </si>
  <si>
    <t>守口市</t>
    <rPh sb="0" eb="3">
      <t>モリグチシ</t>
    </rPh>
    <phoneticPr fontId="6"/>
  </si>
  <si>
    <t>守口市長　様</t>
    <rPh sb="0" eb="2">
      <t>モリグチ</t>
    </rPh>
    <rPh sb="2" eb="3">
      <t>シ</t>
    </rPh>
    <rPh sb="3" eb="4">
      <t>チョウ</t>
    </rPh>
    <rPh sb="5" eb="6">
      <t>サマ</t>
    </rPh>
    <phoneticPr fontId="39"/>
  </si>
  <si>
    <t>本件責任者</t>
    <rPh sb="0" eb="2">
      <t>ホンケン</t>
    </rPh>
    <rPh sb="2" eb="5">
      <t>セキニンシャ</t>
    </rPh>
    <phoneticPr fontId="6"/>
  </si>
  <si>
    <t>発行事務担当者</t>
    <rPh sb="0" eb="4">
      <t>ハッコウジム</t>
    </rPh>
    <rPh sb="4" eb="7">
      <t>タントウシャ</t>
    </rPh>
    <phoneticPr fontId="6"/>
  </si>
  <si>
    <t>氏名</t>
    <rPh sb="0" eb="2">
      <t>シメイ</t>
    </rPh>
    <phoneticPr fontId="6"/>
  </si>
  <si>
    <t>連絡先（電話番号）</t>
    <rPh sb="0" eb="2">
      <t>レンラク</t>
    </rPh>
    <rPh sb="2" eb="3">
      <t>サキ</t>
    </rPh>
    <rPh sb="4" eb="6">
      <t>デンワ</t>
    </rPh>
    <rPh sb="6" eb="8">
      <t>バンゴウ</t>
    </rPh>
    <phoneticPr fontId="6"/>
  </si>
  <si>
    <t>守口市</t>
    <rPh sb="0" eb="3">
      <t>モリグチシ</t>
    </rPh>
    <phoneticPr fontId="6"/>
  </si>
  <si>
    <t>守口　花子</t>
    <rPh sb="0" eb="2">
      <t>モリグチ</t>
    </rPh>
    <rPh sb="3" eb="5">
      <t>ハナコ</t>
    </rPh>
    <phoneticPr fontId="6"/>
  </si>
  <si>
    <t>モリグチ　ハナコ</t>
    <phoneticPr fontId="6"/>
  </si>
  <si>
    <t>守口　花子</t>
    <rPh sb="0" eb="2">
      <t>モリグチ</t>
    </rPh>
    <rPh sb="3" eb="5">
      <t>ハナコ</t>
    </rPh>
    <phoneticPr fontId="6"/>
  </si>
  <si>
    <t>もりぐち　はなこ</t>
    <phoneticPr fontId="6"/>
  </si>
  <si>
    <r>
      <t>〒　　</t>
    </r>
    <r>
      <rPr>
        <sz val="11"/>
        <color rgb="FFFF0000"/>
        <rFont val="Meiryo UI"/>
        <family val="3"/>
        <charset val="128"/>
      </rPr>
      <t>570</t>
    </r>
    <r>
      <rPr>
        <sz val="11"/>
        <rFont val="Meiryo UI"/>
        <family val="3"/>
        <charset val="128"/>
      </rPr>
      <t>-</t>
    </r>
    <r>
      <rPr>
        <sz val="11"/>
        <color rgb="FFFF0000"/>
        <rFont val="Meiryo UI"/>
        <family val="3"/>
        <charset val="128"/>
      </rPr>
      <t>0033</t>
    </r>
    <phoneticPr fontId="6"/>
  </si>
  <si>
    <t>守口市大宮通１丁目13番７号</t>
    <rPh sb="0" eb="3">
      <t>モリグチシ</t>
    </rPh>
    <rPh sb="3" eb="6">
      <t>オオミヤトオ</t>
    </rPh>
    <rPh sb="7" eb="9">
      <t>チョウメ</t>
    </rPh>
    <rPh sb="11" eb="12">
      <t>バン</t>
    </rPh>
    <rPh sb="13" eb="14">
      <t>ゴウ</t>
    </rPh>
    <phoneticPr fontId="6"/>
  </si>
  <si>
    <t>守口　太郎</t>
    <rPh sb="0" eb="2">
      <t>モリグチ</t>
    </rPh>
    <rPh sb="3" eb="5">
      <t>タロウ</t>
    </rPh>
    <phoneticPr fontId="6"/>
  </si>
  <si>
    <t>もりぐち　たろう</t>
    <phoneticPr fontId="6"/>
  </si>
  <si>
    <t>守口　次郎</t>
    <rPh sb="0" eb="2">
      <t>モリグチ</t>
    </rPh>
    <rPh sb="3" eb="5">
      <t>ジロウ</t>
    </rPh>
    <phoneticPr fontId="6"/>
  </si>
  <si>
    <t>もりぐち　じろう</t>
    <phoneticPr fontId="6"/>
  </si>
  <si>
    <t>金</t>
  </si>
  <si>
    <t>月</t>
  </si>
  <si>
    <t>守口花子</t>
    <rPh sb="0" eb="2">
      <t>モリグチ</t>
    </rPh>
    <rPh sb="2" eb="4">
      <t>ハナコ</t>
    </rPh>
    <phoneticPr fontId="6"/>
  </si>
  <si>
    <t>山田一子</t>
    <rPh sb="0" eb="2">
      <t>ヤマダ</t>
    </rPh>
    <rPh sb="2" eb="3">
      <t>イチ</t>
    </rPh>
    <rPh sb="3" eb="4">
      <t>コ</t>
    </rPh>
    <phoneticPr fontId="6"/>
  </si>
  <si>
    <t>火</t>
  </si>
  <si>
    <t>4/20当日の朝に母の体調不良によるキャンセル連絡あり。</t>
    <rPh sb="4" eb="6">
      <t>トウジツ</t>
    </rPh>
    <rPh sb="7" eb="8">
      <t>アサ</t>
    </rPh>
    <rPh sb="9" eb="10">
      <t>ハハ</t>
    </rPh>
    <rPh sb="11" eb="15">
      <t>タイチョウフリョウ</t>
    </rPh>
    <rPh sb="23" eb="25">
      <t>レンラク</t>
    </rPh>
    <phoneticPr fontId="6"/>
  </si>
  <si>
    <t>土</t>
  </si>
  <si>
    <t>守口産婦人科病院</t>
    <rPh sb="0" eb="2">
      <t>モリグチ</t>
    </rPh>
    <rPh sb="2" eb="6">
      <t>サンフジンカ</t>
    </rPh>
    <rPh sb="6" eb="8">
      <t>ビョウイン</t>
    </rPh>
    <phoneticPr fontId="6"/>
  </si>
  <si>
    <t>守口産婦人科医院</t>
    <rPh sb="0" eb="2">
      <t>モリグチ</t>
    </rPh>
    <rPh sb="2" eb="6">
      <t>サンフジンカ</t>
    </rPh>
    <rPh sb="6" eb="8">
      <t>イイン</t>
    </rPh>
    <phoneticPr fontId="6"/>
  </si>
  <si>
    <t>　R8　年　4　月25　日</t>
    <rPh sb="4" eb="5">
      <t>ネン</t>
    </rPh>
    <rPh sb="8" eb="9">
      <t>ガツ</t>
    </rPh>
    <rPh sb="12" eb="13">
      <t>ニチ</t>
    </rPh>
    <phoneticPr fontId="6"/>
  </si>
  <si>
    <r>
      <t>多胎</t>
    </r>
    <r>
      <rPr>
        <sz val="16"/>
        <color rgb="FFFF0000"/>
        <rFont val="メイリオ"/>
        <family val="3"/>
        <charset val="128"/>
      </rPr>
      <t xml:space="preserve"> ☑</t>
    </r>
    <phoneticPr fontId="6"/>
  </si>
  <si>
    <r>
      <t>（</t>
    </r>
    <r>
      <rPr>
        <sz val="16"/>
        <color rgb="FFFF0000"/>
        <rFont val="メイリオ"/>
        <family val="3"/>
        <charset val="128"/>
      </rPr>
      <t>太郎・次郎　</t>
    </r>
    <r>
      <rPr>
        <sz val="16"/>
        <rFont val="メイリオ"/>
        <family val="3"/>
        <charset val="128"/>
      </rPr>
      <t xml:space="preserve"> 　　　）</t>
    </r>
    <rPh sb="1" eb="3">
      <t>タロウ</t>
    </rPh>
    <rPh sb="4" eb="6">
      <t>ジロウ</t>
    </rPh>
    <phoneticPr fontId="6"/>
  </si>
  <si>
    <t>1991.4.10</t>
    <phoneticPr fontId="6"/>
  </si>
  <si>
    <t>R8.4.15
R8.4.15　</t>
    <phoneticPr fontId="6"/>
  </si>
  <si>
    <t>■</t>
  </si>
  <si>
    <t>☑</t>
  </si>
  <si>
    <r>
      <t>（</t>
    </r>
    <r>
      <rPr>
        <sz val="16"/>
        <color rgb="FFFF0000"/>
        <rFont val="メイリオ"/>
        <family val="3"/>
        <charset val="128"/>
      </rPr>
      <t>母の不器用さ、理解力が気になる</t>
    </r>
    <rPh sb="1" eb="2">
      <t>ハハ</t>
    </rPh>
    <rPh sb="3" eb="6">
      <t>ブキヨウ</t>
    </rPh>
    <rPh sb="8" eb="11">
      <t>リカイリョク</t>
    </rPh>
    <rPh sb="12" eb="13">
      <t>キ</t>
    </rPh>
    <phoneticPr fontId="6"/>
  </si>
  <si>
    <r>
      <t>（</t>
    </r>
    <r>
      <rPr>
        <sz val="16"/>
        <color rgb="FFFF0000"/>
        <rFont val="メイリオ"/>
        <family val="3"/>
        <charset val="128"/>
      </rPr>
      <t>整理整頓ができていない。</t>
    </r>
    <rPh sb="1" eb="5">
      <t>セイリセイトン</t>
    </rPh>
    <phoneticPr fontId="6"/>
  </si>
  <si>
    <t>次回5月1日に居宅訪問の予約が入っています。</t>
    <rPh sb="0" eb="2">
      <t>ジカイ</t>
    </rPh>
    <rPh sb="3" eb="4">
      <t>ガツ</t>
    </rPh>
    <rPh sb="5" eb="6">
      <t>ニチ</t>
    </rPh>
    <rPh sb="7" eb="11">
      <t>キョタクホウモン</t>
    </rPh>
    <rPh sb="12" eb="14">
      <t>ヨヤク</t>
    </rPh>
    <rPh sb="15" eb="16">
      <t>ハイ</t>
    </rPh>
    <phoneticPr fontId="6"/>
  </si>
  <si>
    <r>
      <t>（ 報告日時　</t>
    </r>
    <r>
      <rPr>
        <sz val="14"/>
        <color rgb="FFFF0000"/>
        <rFont val="メイリオ"/>
        <family val="3"/>
        <charset val="128"/>
      </rPr>
      <t>４／26　　10：00　</t>
    </r>
    <r>
      <rPr>
        <sz val="14"/>
        <rFont val="メイリオ"/>
        <family val="3"/>
        <charset val="128"/>
      </rPr>
      <t>　　）</t>
    </r>
    <rPh sb="2" eb="4">
      <t>ホウコク</t>
    </rPh>
    <rPh sb="4" eb="6">
      <t>ニチジ</t>
    </rPh>
    <phoneticPr fontId="6"/>
  </si>
  <si>
    <r>
      <t>　　</t>
    </r>
    <r>
      <rPr>
        <sz val="14"/>
        <color rgb="FFFF0000"/>
        <rFont val="メイリオ"/>
        <family val="3"/>
        <charset val="128"/>
      </rPr>
      <t>守口市　地区担当　</t>
    </r>
    <r>
      <rPr>
        <sz val="14"/>
        <rFont val="メイリオ"/>
        <family val="3"/>
        <charset val="128"/>
      </rPr>
      <t xml:space="preserve"> 様へ（ 電話・文書 ）にて連絡</t>
    </r>
    <rPh sb="2" eb="5">
      <t>モリグチシ</t>
    </rPh>
    <rPh sb="6" eb="10">
      <t>チクタントウ</t>
    </rPh>
    <rPh sb="12" eb="13">
      <t>サマ</t>
    </rPh>
    <rPh sb="16" eb="17">
      <t>デン</t>
    </rPh>
    <rPh sb="17" eb="18">
      <t>ハナシ</t>
    </rPh>
    <rPh sb="19" eb="20">
      <t>アヤ</t>
    </rPh>
    <rPh sb="20" eb="21">
      <t>ショ</t>
    </rPh>
    <rPh sb="25" eb="27">
      <t>レンラク</t>
    </rPh>
    <phoneticPr fontId="6"/>
  </si>
  <si>
    <t>守口　一子</t>
    <rPh sb="0" eb="2">
      <t>モリグチ</t>
    </rPh>
    <rPh sb="3" eb="5">
      <t>イチコ</t>
    </rPh>
    <phoneticPr fontId="6"/>
  </si>
  <si>
    <t>モリグチ　イチコ</t>
    <phoneticPr fontId="6"/>
  </si>
  <si>
    <r>
      <t>(第</t>
    </r>
    <r>
      <rPr>
        <b/>
        <sz val="12"/>
        <color rgb="FFFF0000"/>
        <rFont val="Meiryo UI"/>
        <family val="3"/>
        <charset val="128"/>
      </rPr>
      <t>１</t>
    </r>
    <r>
      <rPr>
        <b/>
        <sz val="12"/>
        <rFont val="Meiryo UI"/>
        <family val="3"/>
        <charset val="128"/>
      </rPr>
      <t>子：氏名　</t>
    </r>
    <r>
      <rPr>
        <b/>
        <sz val="12"/>
        <color rgb="FFFF0000"/>
        <rFont val="Meiryo UI"/>
        <family val="3"/>
        <charset val="128"/>
      </rPr>
      <t>守口　太郎</t>
    </r>
    <r>
      <rPr>
        <b/>
        <sz val="12"/>
        <rFont val="Meiryo UI"/>
        <family val="3"/>
        <charset val="128"/>
      </rPr>
      <t>　　　　　)</t>
    </r>
    <rPh sb="1" eb="2">
      <t>ダイ</t>
    </rPh>
    <rPh sb="3" eb="4">
      <t>シ</t>
    </rPh>
    <rPh sb="5" eb="7">
      <t>シメイ</t>
    </rPh>
    <rPh sb="8" eb="10">
      <t>モリグチ</t>
    </rPh>
    <rPh sb="11" eb="13">
      <t>タロウ</t>
    </rPh>
    <phoneticPr fontId="6"/>
  </si>
  <si>
    <r>
      <t>(第</t>
    </r>
    <r>
      <rPr>
        <b/>
        <sz val="12"/>
        <color rgb="FFFF0000"/>
        <rFont val="Meiryo UI"/>
        <family val="3"/>
        <charset val="128"/>
      </rPr>
      <t>２</t>
    </r>
    <r>
      <rPr>
        <b/>
        <sz val="12"/>
        <rFont val="Meiryo UI"/>
        <family val="3"/>
        <charset val="128"/>
      </rPr>
      <t>子：氏名</t>
    </r>
    <r>
      <rPr>
        <b/>
        <sz val="12"/>
        <color rgb="FFFF0000"/>
        <rFont val="Meiryo UI"/>
        <family val="3"/>
        <charset val="128"/>
      </rPr>
      <t>　守口　次郎</t>
    </r>
    <r>
      <rPr>
        <b/>
        <sz val="12"/>
        <rFont val="Meiryo UI"/>
        <family val="3"/>
        <charset val="128"/>
      </rPr>
      <t>　　　　　)</t>
    </r>
    <rPh sb="1" eb="2">
      <t>ダイ</t>
    </rPh>
    <rPh sb="3" eb="4">
      <t>シ</t>
    </rPh>
    <rPh sb="5" eb="7">
      <t>シメイ</t>
    </rPh>
    <rPh sb="8" eb="10">
      <t>モリグチ</t>
    </rPh>
    <rPh sb="11" eb="13">
      <t>ジロウ</t>
    </rPh>
    <phoneticPr fontId="6"/>
  </si>
  <si>
    <t>児の母乳の吸啜緩慢があり、体重増加不良が双児ともみられる。祖母の支援はあるが、母の睡眠不足と日疲労から、食欲不振や掃除ができていないなどうつ傾向が見られました。母より、育児手技についてどうしたらいいか質問が多く、不安な様子がみられましたので継続支援をお願いします。</t>
    <rPh sb="0" eb="1">
      <t>ジ</t>
    </rPh>
    <rPh sb="2" eb="4">
      <t>ボニュウ</t>
    </rPh>
    <rPh sb="5" eb="7">
      <t>キュウテツ</t>
    </rPh>
    <rPh sb="7" eb="9">
      <t>カンマン</t>
    </rPh>
    <rPh sb="13" eb="15">
      <t>タイジュウ</t>
    </rPh>
    <rPh sb="15" eb="19">
      <t>ゾウカフリョウ</t>
    </rPh>
    <rPh sb="20" eb="21">
      <t>ソウ</t>
    </rPh>
    <rPh sb="21" eb="22">
      <t>ジ</t>
    </rPh>
    <rPh sb="29" eb="31">
      <t>ソボ</t>
    </rPh>
    <rPh sb="32" eb="34">
      <t>シエン</t>
    </rPh>
    <rPh sb="39" eb="40">
      <t>ハハ</t>
    </rPh>
    <rPh sb="41" eb="43">
      <t>スイミン</t>
    </rPh>
    <rPh sb="43" eb="45">
      <t>ブソク</t>
    </rPh>
    <rPh sb="46" eb="47">
      <t>ヒ</t>
    </rPh>
    <rPh sb="47" eb="49">
      <t>ヒロウ</t>
    </rPh>
    <rPh sb="52" eb="56">
      <t>ショクヨクフシン</t>
    </rPh>
    <rPh sb="57" eb="59">
      <t>ソウジ</t>
    </rPh>
    <rPh sb="70" eb="72">
      <t>ケイコウ</t>
    </rPh>
    <rPh sb="73" eb="74">
      <t>ミ</t>
    </rPh>
    <rPh sb="80" eb="81">
      <t>ハハ</t>
    </rPh>
    <rPh sb="84" eb="86">
      <t>イクジ</t>
    </rPh>
    <rPh sb="86" eb="88">
      <t>シュギ</t>
    </rPh>
    <rPh sb="100" eb="102">
      <t>シツモン</t>
    </rPh>
    <rPh sb="103" eb="104">
      <t>オオ</t>
    </rPh>
    <rPh sb="106" eb="108">
      <t>フアン</t>
    </rPh>
    <rPh sb="109" eb="111">
      <t>ヨウス</t>
    </rPh>
    <rPh sb="120" eb="122">
      <t>ケイゾク</t>
    </rPh>
    <rPh sb="122" eb="124">
      <t>シエン</t>
    </rPh>
    <rPh sb="126" eb="127">
      <t>ネガ</t>
    </rPh>
    <phoneticPr fontId="6"/>
  </si>
  <si>
    <t>良</t>
    <rPh sb="0" eb="1">
      <t>リョウ</t>
    </rPh>
    <phoneticPr fontId="6"/>
  </si>
  <si>
    <t>不良</t>
    <rPh sb="0" eb="2">
      <t>フリョウ</t>
    </rPh>
    <phoneticPr fontId="6"/>
  </si>
  <si>
    <t>良</t>
    <rPh sb="0" eb="1">
      <t>ヨ</t>
    </rPh>
    <phoneticPr fontId="6"/>
  </si>
  <si>
    <t>短期入所型</t>
  </si>
  <si>
    <t>R8　/　4　/　15</t>
    <phoneticPr fontId="6"/>
  </si>
  <si>
    <r>
      <t xml:space="preserve">（例）育児不安・負担感・疲れの有無、精神的不安定さの有無等
</t>
    </r>
    <r>
      <rPr>
        <sz val="11"/>
        <color rgb="FFFF0000"/>
        <rFont val="Meiryo UI"/>
        <family val="3"/>
        <charset val="128"/>
      </rPr>
      <t>双児の育児で母は睡眠不足による疲労がありましたが、短期入所中はゆっくりと睡眠がとれた様子で、母の体調は回復していました。
双児共に母乳の吸啜緩慢がみられたため、授乳指導を行い母の不安も軽減した様子でした。</t>
    </r>
    <rPh sb="1" eb="2">
      <t>レイ</t>
    </rPh>
    <rPh sb="15" eb="17">
      <t>ウム</t>
    </rPh>
    <rPh sb="26" eb="28">
      <t>ウム</t>
    </rPh>
    <rPh sb="28" eb="29">
      <t>トウ</t>
    </rPh>
    <rPh sb="30" eb="31">
      <t>ソウ</t>
    </rPh>
    <rPh sb="31" eb="32">
      <t>ジ</t>
    </rPh>
    <rPh sb="33" eb="35">
      <t>イクジ</t>
    </rPh>
    <rPh sb="36" eb="37">
      <t>ハハ</t>
    </rPh>
    <rPh sb="38" eb="42">
      <t>スイミンブソク</t>
    </rPh>
    <rPh sb="45" eb="47">
      <t>ヒロウ</t>
    </rPh>
    <rPh sb="55" eb="57">
      <t>タンキ</t>
    </rPh>
    <rPh sb="57" eb="59">
      <t>ニュウショ</t>
    </rPh>
    <rPh sb="59" eb="60">
      <t>チュウ</t>
    </rPh>
    <rPh sb="66" eb="68">
      <t>スイミン</t>
    </rPh>
    <rPh sb="72" eb="74">
      <t>ヨウス</t>
    </rPh>
    <rPh sb="76" eb="77">
      <t>ハハ</t>
    </rPh>
    <rPh sb="78" eb="80">
      <t>タイチョウ</t>
    </rPh>
    <rPh sb="81" eb="83">
      <t>カイフク</t>
    </rPh>
    <rPh sb="91" eb="92">
      <t>ソウ</t>
    </rPh>
    <rPh sb="92" eb="93">
      <t>ジ</t>
    </rPh>
    <rPh sb="93" eb="94">
      <t>トモ</t>
    </rPh>
    <rPh sb="95" eb="97">
      <t>ボニュウ</t>
    </rPh>
    <rPh sb="98" eb="100">
      <t>キュウテツ</t>
    </rPh>
    <rPh sb="100" eb="102">
      <t>カンマン</t>
    </rPh>
    <rPh sb="110" eb="112">
      <t>ジュニュウ</t>
    </rPh>
    <rPh sb="112" eb="114">
      <t>シドウ</t>
    </rPh>
    <rPh sb="115" eb="116">
      <t>オコナ</t>
    </rPh>
    <rPh sb="117" eb="118">
      <t>ハハ</t>
    </rPh>
    <rPh sb="119" eb="121">
      <t>フアン</t>
    </rPh>
    <rPh sb="122" eb="124">
      <t>ケイゲン</t>
    </rPh>
    <rPh sb="126" eb="128">
      <t>ヨウス</t>
    </rPh>
    <phoneticPr fontId="6"/>
  </si>
  <si>
    <t>母乳の飲みが悪いこと、睡眠がとりにくいことの相談があったため、授乳指導を行い、単位入所中は母子別室で過ごせるように対応しました。</t>
    <rPh sb="0" eb="2">
      <t>ボニュウ</t>
    </rPh>
    <rPh sb="3" eb="4">
      <t>ノ</t>
    </rPh>
    <rPh sb="6" eb="7">
      <t>ワル</t>
    </rPh>
    <rPh sb="11" eb="13">
      <t>スイミン</t>
    </rPh>
    <rPh sb="22" eb="24">
      <t>ソウダン</t>
    </rPh>
    <rPh sb="31" eb="35">
      <t>ジュニュウシドウ</t>
    </rPh>
    <rPh sb="36" eb="37">
      <t>オコナ</t>
    </rPh>
    <rPh sb="39" eb="44">
      <t>タンイニュウショチュウ</t>
    </rPh>
    <rPh sb="45" eb="47">
      <t>ボシ</t>
    </rPh>
    <rPh sb="47" eb="49">
      <t>ベッシツ</t>
    </rPh>
    <rPh sb="50" eb="51">
      <t>ス</t>
    </rPh>
    <rPh sb="57" eb="59">
      <t>タイオウ</t>
    </rPh>
    <phoneticPr fontId="6"/>
  </si>
  <si>
    <t>次回通所型と居宅訪問型の利用希望がありましたので、経過観察を行い、継続支援が必要な場合は連絡します。</t>
    <rPh sb="0" eb="2">
      <t>ジカイ</t>
    </rPh>
    <rPh sb="2" eb="5">
      <t>ツウショガタ</t>
    </rPh>
    <rPh sb="6" eb="11">
      <t>キョタクホウモンガタ</t>
    </rPh>
    <rPh sb="12" eb="14">
      <t>リヨウ</t>
    </rPh>
    <rPh sb="14" eb="16">
      <t>キボウ</t>
    </rPh>
    <rPh sb="25" eb="29">
      <t>ケイカカンサツ</t>
    </rPh>
    <rPh sb="30" eb="31">
      <t>オコナ</t>
    </rPh>
    <rPh sb="33" eb="35">
      <t>ケイゾク</t>
    </rPh>
    <rPh sb="35" eb="37">
      <t>シエン</t>
    </rPh>
    <rPh sb="38" eb="40">
      <t>ヒツヨウ</t>
    </rPh>
    <rPh sb="41" eb="43">
      <t>バアイ</t>
    </rPh>
    <rPh sb="44" eb="46">
      <t>レンラク</t>
    </rPh>
    <phoneticPr fontId="6"/>
  </si>
  <si>
    <t>山田　一子</t>
    <rPh sb="0" eb="2">
      <t>ヤマダ</t>
    </rPh>
    <rPh sb="3" eb="5">
      <t>イチコ</t>
    </rPh>
    <phoneticPr fontId="6"/>
  </si>
  <si>
    <t>守口市</t>
    <rPh sb="0" eb="3">
      <t>モリグチシ</t>
    </rPh>
    <phoneticPr fontId="6"/>
  </si>
  <si>
    <t>守口　花子</t>
    <rPh sb="0" eb="2">
      <t>モリグチ</t>
    </rPh>
    <rPh sb="3" eb="5">
      <t>ハナコ</t>
    </rPh>
    <phoneticPr fontId="6"/>
  </si>
  <si>
    <t>モリグチ　ハナコ</t>
    <phoneticPr fontId="6"/>
  </si>
  <si>
    <t>4/15,4/20</t>
    <phoneticPr fontId="6"/>
  </si>
  <si>
    <t>守口　一子</t>
    <rPh sb="0" eb="2">
      <t>モリグチ</t>
    </rPh>
    <rPh sb="3" eb="5">
      <t>イチコ</t>
    </rPh>
    <phoneticPr fontId="6"/>
  </si>
  <si>
    <t>モリグチ　イチコ</t>
    <phoneticPr fontId="6"/>
  </si>
  <si>
    <t>4/7,4/12,4/16</t>
    <phoneticPr fontId="6"/>
  </si>
  <si>
    <t>終期</t>
    <rPh sb="0" eb="2">
      <t>しゅうき</t>
    </rPh>
    <phoneticPr fontId="6" type="Hiragana"/>
  </si>
  <si>
    <t>終期</t>
  </si>
  <si>
    <t>始期</t>
    <rPh sb="0" eb="2">
      <t>しき</t>
    </rPh>
    <phoneticPr fontId="6" type="Hiragana"/>
  </si>
  <si>
    <t>実施期間</t>
    <rPh sb="0" eb="2">
      <t>じっし</t>
    </rPh>
    <rPh sb="2" eb="4">
      <t>きかん</t>
    </rPh>
    <phoneticPr fontId="6" type="Hiragana"/>
  </si>
  <si>
    <t>始期</t>
  </si>
  <si>
    <t>契約期間</t>
    <rPh sb="0" eb="2">
      <t>けいやく</t>
    </rPh>
    <rPh sb="2" eb="4">
      <t>きかん</t>
    </rPh>
    <phoneticPr fontId="6" type="Hiragana"/>
  </si>
  <si>
    <t>契約日</t>
    <rPh sb="2" eb="3">
      <t>ひ</t>
    </rPh>
    <phoneticPr fontId="6" type="Hiragana"/>
  </si>
  <si>
    <t>対象の位置</t>
    <rPh sb="0" eb="2">
      <t>たいしょう</t>
    </rPh>
    <rPh sb="3" eb="5">
      <t>いち</t>
    </rPh>
    <phoneticPr fontId="6" type="Hiragana"/>
  </si>
  <si>
    <t>委託名</t>
    <rPh sb="0" eb="2">
      <t>いたく</t>
    </rPh>
    <phoneticPr fontId="6" type="Hiragana"/>
  </si>
  <si>
    <t>記</t>
  </si>
  <si>
    <t>しましたのでお届けします。</t>
    <rPh sb="7" eb="8">
      <t>とど</t>
    </rPh>
    <phoneticPr fontId="6" type="Hiragana"/>
  </si>
  <si>
    <t>　次のとおり業務が</t>
    <rPh sb="6" eb="8">
      <t>ぎょうむ</t>
    </rPh>
    <phoneticPr fontId="6" type="Hiragana"/>
  </si>
  <si>
    <t>氏名</t>
    <rPh sb="0" eb="2">
      <t>しめい</t>
    </rPh>
    <phoneticPr fontId="6" type="Hiragana"/>
  </si>
  <si>
    <t>受注者</t>
    <rPh sb="0" eb="3">
      <t>じゅちゅうしゃ</t>
    </rPh>
    <phoneticPr fontId="6" type="Hiragana"/>
  </si>
  <si>
    <t>住所</t>
    <rPh sb="0" eb="2">
      <t>じゅうしょ</t>
    </rPh>
    <phoneticPr fontId="6" type="Hiragana"/>
  </si>
  <si>
    <t>守口市長様</t>
    <rPh sb="0" eb="2">
      <t>もりぐち</t>
    </rPh>
    <rPh sb="2" eb="4">
      <t>しちょう</t>
    </rPh>
    <rPh sb="4" eb="5">
      <t>さま</t>
    </rPh>
    <phoneticPr fontId="6" type="Hiragana"/>
  </si>
  <si>
    <t>届</t>
    <rPh sb="0" eb="1">
      <t>とど</t>
    </rPh>
    <phoneticPr fontId="6" type="Hiragana"/>
  </si>
  <si>
    <t>業務</t>
  </si>
  <si>
    <t>完了</t>
    <rPh sb="0" eb="2">
      <t>カンリョウ</t>
    </rPh>
    <phoneticPr fontId="6"/>
  </si>
  <si>
    <t>　　　　　　令和８年４月分</t>
    <rPh sb="6" eb="8">
      <t>レイワ</t>
    </rPh>
    <rPh sb="9" eb="10">
      <t>ネン</t>
    </rPh>
    <rPh sb="11" eb="12">
      <t>ガツ</t>
    </rPh>
    <rPh sb="12" eb="13">
      <t>ブン</t>
    </rPh>
    <phoneticPr fontId="2"/>
  </si>
  <si>
    <t>守口市京阪本通２丁目５番５号</t>
    <rPh sb="0" eb="3">
      <t>モリグチシ</t>
    </rPh>
    <rPh sb="3" eb="5">
      <t>ケイハン</t>
    </rPh>
    <rPh sb="5" eb="7">
      <t>ホンドオ</t>
    </rPh>
    <rPh sb="8" eb="10">
      <t>チョウメ</t>
    </rPh>
    <rPh sb="11" eb="12">
      <t>バン</t>
    </rPh>
    <rPh sb="13" eb="14">
      <t>ゴウ</t>
    </rPh>
    <phoneticPr fontId="6"/>
  </si>
  <si>
    <t>守口産婦人科病院</t>
    <phoneticPr fontId="6"/>
  </si>
  <si>
    <t>医療法人　守口産婦人科病院</t>
    <rPh sb="0" eb="2">
      <t>イリョウ</t>
    </rPh>
    <rPh sb="2" eb="4">
      <t>ホウジン</t>
    </rPh>
    <phoneticPr fontId="6"/>
  </si>
  <si>
    <t>06-1234-5678</t>
    <phoneticPr fontId="6"/>
  </si>
  <si>
    <t>病院長　守口　産太</t>
    <rPh sb="0" eb="2">
      <t>ビョウイン</t>
    </rPh>
    <rPh sb="2" eb="3">
      <t>チョウ</t>
    </rPh>
    <rPh sb="4" eb="6">
      <t>モリグチ</t>
    </rPh>
    <rPh sb="7" eb="8">
      <t>サン</t>
    </rPh>
    <rPh sb="8" eb="9">
      <t>タ</t>
    </rPh>
    <phoneticPr fontId="6"/>
  </si>
  <si>
    <t>産後ケア事業委託</t>
    <rPh sb="0" eb="2">
      <t>サンゴ</t>
    </rPh>
    <rPh sb="4" eb="6">
      <t>ジギョウ</t>
    </rPh>
    <rPh sb="6" eb="8">
      <t>イタク</t>
    </rPh>
    <phoneticPr fontId="6"/>
  </si>
  <si>
    <t>〒570-000</t>
    <phoneticPr fontId="39"/>
  </si>
  <si>
    <t>病院長</t>
    <rPh sb="0" eb="2">
      <t>ビョウイン</t>
    </rPh>
    <rPh sb="2" eb="3">
      <t>チョウ</t>
    </rPh>
    <phoneticPr fontId="6"/>
  </si>
  <si>
    <t>守口　産太</t>
    <rPh sb="3" eb="4">
      <t>サン</t>
    </rPh>
    <rPh sb="4" eb="5">
      <t>タ</t>
    </rPh>
    <phoneticPr fontId="6"/>
  </si>
  <si>
    <t>守口銀行</t>
    <rPh sb="0" eb="2">
      <t>モリグチ</t>
    </rPh>
    <rPh sb="2" eb="4">
      <t>ギンコウ</t>
    </rPh>
    <phoneticPr fontId="6"/>
  </si>
  <si>
    <t>　守口支店</t>
    <rPh sb="1" eb="3">
      <t>モリグチ</t>
    </rPh>
    <rPh sb="3" eb="5">
      <t>シテン</t>
    </rPh>
    <phoneticPr fontId="6"/>
  </si>
  <si>
    <t>イリョウホウジン　モリグチサンフジンカイイン　ビョウインチョウ　モリグチ　サンタ</t>
    <phoneticPr fontId="6"/>
  </si>
  <si>
    <t>医療法人守口産婦人科医院　病院長　守口　産太</t>
    <rPh sb="0" eb="4">
      <t>イリョウホウジン</t>
    </rPh>
    <rPh sb="4" eb="6">
      <t>モリグチ</t>
    </rPh>
    <rPh sb="6" eb="10">
      <t>サンフジンカ</t>
    </rPh>
    <rPh sb="10" eb="12">
      <t>イイン</t>
    </rPh>
    <rPh sb="13" eb="15">
      <t>ビョウイン</t>
    </rPh>
    <rPh sb="15" eb="16">
      <t>チョウ</t>
    </rPh>
    <rPh sb="17" eb="19">
      <t>モリグチ</t>
    </rPh>
    <rPh sb="20" eb="21">
      <t>サン</t>
    </rPh>
    <rPh sb="21" eb="22">
      <t>タ</t>
    </rPh>
    <phoneticPr fontId="6"/>
  </si>
  <si>
    <t>守口　産郎</t>
    <rPh sb="0" eb="2">
      <t>モリグチ</t>
    </rPh>
    <rPh sb="3" eb="4">
      <t>サン</t>
    </rPh>
    <rPh sb="4" eb="5">
      <t>ロウ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</si>
</sst>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yyyy/m/d;@"/>
    <numFmt numFmtId="178" formatCode="m/d;@"/>
    <numFmt numFmtId="179" formatCode="#,##0_);[Red]\(#,##0\)"/>
    <numFmt numFmtId="180" formatCode="0\ &quot;件&quot;"/>
    <numFmt numFmtId="181" formatCode="&quot;¥&quot;#,##0_);[Red]\(&quot;¥&quot;#,##0\)"/>
    <numFmt numFmtId="182" formatCode="h:mm;@"/>
    <numFmt numFmtId="183" formatCode="yyyy&quot;年&quot;m&quot;月&quot;d&quot;日&quot;;@"/>
    <numFmt numFmtId="184" formatCode="#,##0_ "/>
    <numFmt numFmtId="185" formatCode="#,##0_ ;[Red]\-#,##0\ "/>
    <numFmt numFmtId="186" formatCode="[$-411]ggge&quot;年&quot;m&quot;月&quot;d&quot;日&quot;;@"/>
  </numFmts>
  <fonts count="11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メイリオ"/>
      <family val="3"/>
      <charset val="128"/>
    </font>
    <font>
      <sz val="12"/>
      <name val="メイリオ"/>
      <family val="3"/>
      <charset val="128"/>
    </font>
    <font>
      <sz val="14"/>
      <name val="メイリオ"/>
      <family val="3"/>
      <charset val="128"/>
    </font>
    <font>
      <sz val="10"/>
      <name val="メイリオ"/>
      <family val="3"/>
      <charset val="128"/>
    </font>
    <font>
      <sz val="16"/>
      <name val="メイリオ"/>
      <family val="3"/>
      <charset val="128"/>
    </font>
    <font>
      <sz val="18"/>
      <name val="メイリオ"/>
      <family val="3"/>
      <charset val="128"/>
    </font>
    <font>
      <b/>
      <sz val="22"/>
      <name val="メイリオ"/>
      <family val="3"/>
      <charset val="128"/>
    </font>
    <font>
      <sz val="28"/>
      <name val="メイリオ"/>
      <family val="3"/>
      <charset val="128"/>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18"/>
      <color theme="3"/>
      <name val="ＭＳ Ｐゴシック"/>
      <family val="2"/>
      <charset val="128"/>
      <scheme val="major"/>
    </font>
    <font>
      <sz val="20"/>
      <color theme="1"/>
      <name val="ＭＳ Ｐゴシック"/>
      <family val="3"/>
      <charset val="128"/>
    </font>
    <font>
      <b/>
      <u/>
      <sz val="20"/>
      <color theme="1"/>
      <name val="ＭＳ Ｐゴシック"/>
      <family val="3"/>
      <charset val="128"/>
    </font>
    <font>
      <u/>
      <sz val="10"/>
      <name val="ＭＳ Ｐゴシック"/>
      <family val="3"/>
      <charset val="128"/>
    </font>
    <font>
      <sz val="6"/>
      <name val="ＭＳ Ｐゴシック"/>
      <family val="2"/>
      <charset val="128"/>
      <scheme val="minor"/>
    </font>
    <font>
      <sz val="12"/>
      <color theme="1"/>
      <name val="ＭＳ Ｐゴシック"/>
      <family val="3"/>
      <charset val="128"/>
    </font>
    <font>
      <b/>
      <sz val="12"/>
      <color theme="0"/>
      <name val="ＭＳ Ｐゴシック"/>
      <family val="3"/>
      <charset val="128"/>
    </font>
    <font>
      <sz val="9"/>
      <color theme="1"/>
      <name val="ＭＳ Ｐゴシック"/>
      <family val="3"/>
      <charset val="128"/>
    </font>
    <font>
      <sz val="10"/>
      <color theme="1"/>
      <name val="ＭＳ Ｐゴシック"/>
      <family val="3"/>
      <charset val="128"/>
    </font>
    <font>
      <b/>
      <sz val="6"/>
      <color theme="1"/>
      <name val="ＭＳ Ｐゴシック"/>
      <family val="3"/>
      <charset val="128"/>
    </font>
    <font>
      <b/>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sz val="11"/>
      <color indexed="8"/>
      <name val="ＭＳ Ｐゴシック"/>
      <family val="3"/>
      <charset val="128"/>
      <scheme val="minor"/>
    </font>
    <font>
      <b/>
      <sz val="12"/>
      <name val="Meiryo UI"/>
      <family val="3"/>
      <charset val="128"/>
    </font>
    <font>
      <sz val="11"/>
      <name val="Meiryo UI"/>
      <family val="3"/>
      <charset val="128"/>
    </font>
    <font>
      <sz val="9"/>
      <color rgb="FFFF0000"/>
      <name val="Meiryo UI"/>
      <family val="3"/>
      <charset val="128"/>
    </font>
    <font>
      <sz val="9"/>
      <name val="Meiryo UI"/>
      <family val="3"/>
      <charset val="128"/>
    </font>
    <font>
      <b/>
      <sz val="14"/>
      <name val="Meiryo UI"/>
      <family val="3"/>
      <charset val="128"/>
    </font>
    <font>
      <sz val="12"/>
      <name val="Meiryo UI"/>
      <family val="3"/>
      <charset val="128"/>
    </font>
    <font>
      <sz val="10"/>
      <name val="Meiryo UI"/>
      <family val="3"/>
      <charset val="128"/>
    </font>
    <font>
      <sz val="8"/>
      <name val="Meiryo UI"/>
      <family val="3"/>
      <charset val="128"/>
    </font>
    <font>
      <sz val="14"/>
      <name val="Meiryo UI"/>
      <family val="3"/>
      <charset val="128"/>
    </font>
    <font>
      <b/>
      <sz val="11"/>
      <name val="Meiryo UI"/>
      <family val="3"/>
      <charset val="128"/>
    </font>
    <font>
      <b/>
      <sz val="10"/>
      <name val="Meiryo UI"/>
      <family val="3"/>
      <charset val="128"/>
    </font>
    <font>
      <sz val="14"/>
      <color theme="1"/>
      <name val="Meiryo UI"/>
      <family val="3"/>
      <charset val="128"/>
    </font>
    <font>
      <b/>
      <sz val="9"/>
      <color indexed="81"/>
      <name val="MS P ゴシック"/>
      <family val="3"/>
      <charset val="128"/>
    </font>
    <font>
      <sz val="9"/>
      <color theme="1"/>
      <name val="Meiryo UI"/>
      <family val="3"/>
      <charset val="128"/>
    </font>
    <font>
      <sz val="11"/>
      <color theme="1"/>
      <name val="ＭＳ Ｐゴシック"/>
      <family val="2"/>
      <scheme val="minor"/>
    </font>
    <font>
      <sz val="11"/>
      <color theme="1"/>
      <name val="BIZ UDゴシック"/>
      <family val="3"/>
      <charset val="128"/>
    </font>
    <font>
      <sz val="6"/>
      <name val="ＭＳ Ｐゴシック"/>
      <family val="3"/>
      <charset val="128"/>
      <scheme val="minor"/>
    </font>
    <font>
      <sz val="8"/>
      <color theme="1"/>
      <name val="BIZ UDゴシック"/>
      <family val="3"/>
      <charset val="128"/>
    </font>
    <font>
      <sz val="11"/>
      <name val="BIZ UDゴシック"/>
      <family val="3"/>
      <charset val="128"/>
    </font>
    <font>
      <sz val="11"/>
      <color theme="1"/>
      <name val="BIZ UDゴシック"/>
      <family val="3"/>
    </font>
    <font>
      <sz val="6"/>
      <name val="ＭＳ Ｐゴシック"/>
      <family val="3"/>
      <scheme val="minor"/>
    </font>
    <font>
      <sz val="10"/>
      <color theme="1"/>
      <name val="BIZ UDゴシック"/>
      <family val="3"/>
      <charset val="128"/>
    </font>
    <font>
      <sz val="9"/>
      <color theme="1"/>
      <name val="BIZ UDゴシック"/>
      <family val="3"/>
      <charset val="128"/>
    </font>
    <font>
      <sz val="10"/>
      <name val="Segoe UI Symbol"/>
      <family val="3"/>
    </font>
    <font>
      <sz val="10"/>
      <name val="Segoe UI Symbol"/>
      <family val="2"/>
    </font>
    <font>
      <sz val="8"/>
      <color theme="1"/>
      <name val="Meiryo UI"/>
      <family val="3"/>
      <charset val="128"/>
    </font>
    <font>
      <sz val="6"/>
      <color theme="1"/>
      <name val="Meiryo UI"/>
      <family val="3"/>
      <charset val="128"/>
    </font>
    <font>
      <b/>
      <sz val="16"/>
      <name val="メイリオ"/>
      <family val="3"/>
      <charset val="128"/>
    </font>
    <font>
      <sz val="10"/>
      <name val="ＭＳ Ｐゴシック"/>
      <family val="3"/>
      <charset val="128"/>
    </font>
    <font>
      <b/>
      <sz val="10"/>
      <color indexed="81"/>
      <name val="MS P ゴシック"/>
      <family val="3"/>
      <charset val="128"/>
    </font>
    <font>
      <sz val="11"/>
      <color rgb="FFFF0000"/>
      <name val="ＭＳ Ｐゴシック"/>
      <family val="3"/>
      <charset val="128"/>
    </font>
    <font>
      <sz val="11"/>
      <color rgb="FFFF0000"/>
      <name val="Meiryo UI"/>
      <family val="3"/>
      <charset val="128"/>
    </font>
    <font>
      <b/>
      <sz val="9"/>
      <color indexed="53"/>
      <name val="MS P ゴシック"/>
      <family val="3"/>
      <charset val="128"/>
    </font>
    <font>
      <sz val="10"/>
      <color rgb="FFFF0000"/>
      <name val="ＭＳ Ｐゴシック"/>
      <family val="3"/>
      <charset val="128"/>
      <scheme val="minor"/>
    </font>
    <font>
      <b/>
      <i/>
      <sz val="14"/>
      <name val="HGS教科書体"/>
      <family val="1"/>
      <charset val="128"/>
    </font>
    <font>
      <b/>
      <sz val="9"/>
      <name val="Meiryo UI"/>
      <family val="3"/>
      <charset val="128"/>
    </font>
    <font>
      <b/>
      <sz val="11"/>
      <color indexed="81"/>
      <name val="MS P ゴシック"/>
      <family val="3"/>
      <charset val="128"/>
    </font>
    <font>
      <b/>
      <sz val="10"/>
      <color indexed="81"/>
      <name val="ＭＳ Ｐゴシック"/>
      <family val="3"/>
      <charset val="128"/>
    </font>
    <font>
      <b/>
      <sz val="12"/>
      <color rgb="FFFF0000"/>
      <name val="Meiryo UI"/>
      <family val="3"/>
      <charset val="128"/>
    </font>
    <font>
      <b/>
      <sz val="14"/>
      <color rgb="FFFF0000"/>
      <name val="Meiryo UI"/>
      <family val="3"/>
      <charset val="128"/>
    </font>
    <font>
      <sz val="8"/>
      <color rgb="FFFF0000"/>
      <name val="Meiryo UI"/>
      <family val="3"/>
      <charset val="128"/>
    </font>
    <font>
      <sz val="9"/>
      <color indexed="81"/>
      <name val="MS P ゴシック"/>
      <family val="3"/>
      <charset val="128"/>
    </font>
    <font>
      <sz val="12"/>
      <color rgb="FFFF0000"/>
      <name val="Meiryo UI"/>
      <family val="3"/>
      <charset val="128"/>
    </font>
    <font>
      <sz val="14"/>
      <color rgb="FFFF0000"/>
      <name val="Meiryo UI"/>
      <family val="3"/>
      <charset val="128"/>
    </font>
    <font>
      <sz val="11"/>
      <color rgb="FFFF0000"/>
      <name val="メイリオ"/>
      <family val="3"/>
      <charset val="128"/>
    </font>
    <font>
      <sz val="16"/>
      <color rgb="FFFF0000"/>
      <name val="メイリオ"/>
      <family val="3"/>
      <charset val="128"/>
    </font>
    <font>
      <sz val="12"/>
      <color rgb="FFFF0000"/>
      <name val="メイリオ"/>
      <family val="3"/>
      <charset val="128"/>
    </font>
    <font>
      <b/>
      <sz val="11"/>
      <color rgb="FFFF0000"/>
      <name val="メイリオ"/>
      <family val="3"/>
      <charset val="128"/>
    </font>
    <font>
      <sz val="14"/>
      <color rgb="FFFF0000"/>
      <name val="メイリオ"/>
      <family val="3"/>
      <charset val="128"/>
    </font>
    <font>
      <sz val="12"/>
      <color rgb="FFFF0000"/>
      <name val="ＭＳ Ｐゴシック"/>
      <family val="3"/>
      <charset val="128"/>
    </font>
    <font>
      <b/>
      <i/>
      <sz val="14"/>
      <name val="Meiryo UI"/>
      <family val="3"/>
      <charset val="128"/>
    </font>
    <font>
      <b/>
      <i/>
      <sz val="14"/>
      <color rgb="FFFF0000"/>
      <name val="HGS教科書体"/>
      <family val="1"/>
      <charset val="128"/>
    </font>
    <font>
      <sz val="10"/>
      <name val="ＭＳ 明朝"/>
      <family val="1"/>
      <charset val="128"/>
    </font>
    <font>
      <sz val="10"/>
      <color rgb="FF000000"/>
      <name val="ＭＳ 明朝"/>
      <family val="1"/>
      <charset val="128"/>
    </font>
    <font>
      <u/>
      <sz val="11"/>
      <color indexed="12"/>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s>
  <borders count="2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style="dotted">
        <color indexed="64"/>
      </bottom>
      <diagonal/>
    </border>
    <border>
      <left/>
      <right style="medium">
        <color indexed="64"/>
      </right>
      <top style="thick">
        <color indexed="64"/>
      </top>
      <bottom style="dotted">
        <color indexed="64"/>
      </bottom>
      <diagonal/>
    </border>
    <border>
      <left style="medium">
        <color indexed="64"/>
      </left>
      <right style="hair">
        <color indexed="64"/>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style="medium">
        <color indexed="64"/>
      </left>
      <right style="hair">
        <color indexed="64"/>
      </right>
      <top/>
      <bottom style="thick">
        <color indexed="64"/>
      </bottom>
      <diagonal/>
    </border>
    <border>
      <left/>
      <right style="thick">
        <color indexed="64"/>
      </right>
      <top/>
      <bottom style="thick">
        <color indexed="64"/>
      </bottom>
      <diagonal/>
    </border>
    <border>
      <left/>
      <right/>
      <top/>
      <bottom style="double">
        <color auto="1"/>
      </bottom>
      <diagonal/>
    </border>
    <border>
      <left style="thick">
        <color indexed="64"/>
      </left>
      <right/>
      <top style="thick">
        <color indexed="64"/>
      </top>
      <bottom style="dotted">
        <color indexed="64"/>
      </bottom>
      <diagonal/>
    </border>
    <border>
      <left style="thick">
        <color indexed="64"/>
      </left>
      <right/>
      <top style="dotted">
        <color indexed="64"/>
      </top>
      <bottom/>
      <diagonal/>
    </border>
    <border>
      <left style="thick">
        <color indexed="64"/>
      </left>
      <right/>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diagonal/>
    </border>
    <border>
      <left/>
      <right style="thin">
        <color indexed="64"/>
      </right>
      <top/>
      <bottom style="thick">
        <color indexed="64"/>
      </bottom>
      <diagonal/>
    </border>
    <border>
      <left/>
      <right/>
      <top style="dotted">
        <color indexed="64"/>
      </top>
      <bottom style="medium">
        <color indexed="64"/>
      </bottom>
      <diagonal/>
    </border>
    <border>
      <left style="hair">
        <color indexed="64"/>
      </left>
      <right/>
      <top/>
      <bottom/>
      <diagonal/>
    </border>
    <border>
      <left style="medium">
        <color indexed="64"/>
      </left>
      <right style="hair">
        <color indexed="64"/>
      </right>
      <top/>
      <bottom/>
      <diagonal/>
    </border>
    <border>
      <left style="hair">
        <color indexed="64"/>
      </left>
      <right/>
      <top/>
      <bottom style="thick">
        <color indexed="64"/>
      </bottom>
      <diagonal/>
    </border>
    <border>
      <left/>
      <right/>
      <top style="thick">
        <color indexed="64"/>
      </top>
      <bottom/>
      <diagonal/>
    </border>
    <border>
      <left/>
      <right style="thick">
        <color indexed="64"/>
      </right>
      <top/>
      <bottom/>
      <diagonal/>
    </border>
    <border>
      <left style="thin">
        <color indexed="64"/>
      </left>
      <right/>
      <top style="dotted">
        <color indexed="64"/>
      </top>
      <bottom/>
      <diagonal/>
    </border>
    <border>
      <left style="thin">
        <color indexed="64"/>
      </left>
      <right/>
      <top/>
      <bottom style="thick">
        <color indexed="64"/>
      </bottom>
      <diagonal/>
    </border>
    <border>
      <left/>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auto="1"/>
      </left>
      <right/>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right/>
      <top/>
      <bottom style="hair">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ck">
        <color indexed="64"/>
      </right>
      <top style="medium">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tted">
        <color indexed="64"/>
      </right>
      <top/>
      <bottom/>
      <diagonal/>
    </border>
    <border>
      <left/>
      <right style="dotted">
        <color indexed="64"/>
      </right>
      <top/>
      <bottom style="medium">
        <color indexed="64"/>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indexed="64"/>
      </left>
      <right/>
      <top style="thick">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auto="1"/>
      </left>
      <right style="thin">
        <color auto="1"/>
      </right>
      <top style="medium">
        <color indexed="64"/>
      </top>
      <bottom style="medium">
        <color indexed="64"/>
      </bottom>
      <diagonal style="thin">
        <color indexed="64"/>
      </diagonal>
    </border>
    <border diagonalUp="1">
      <left style="thin">
        <color auto="1"/>
      </left>
      <right style="thin">
        <color auto="1"/>
      </right>
      <top/>
      <bottom style="medium">
        <color indexed="64"/>
      </bottom>
      <diagonal style="thin">
        <color indexed="64"/>
      </diagonal>
    </border>
    <border diagonalUp="1">
      <left style="thin">
        <color auto="1"/>
      </left>
      <right style="thin">
        <color auto="1"/>
      </right>
      <top/>
      <bottom style="thin">
        <color auto="1"/>
      </bottom>
      <diagonal style="thin">
        <color indexed="64"/>
      </diagonal>
    </border>
    <border diagonalUp="1">
      <left style="thin">
        <color auto="1"/>
      </left>
      <right style="thin">
        <color auto="1"/>
      </right>
      <top style="thin">
        <color auto="1"/>
      </top>
      <bottom style="thin">
        <color auto="1"/>
      </bottom>
      <diagonal style="thin">
        <color indexed="64"/>
      </diagonal>
    </border>
    <border diagonalUp="1">
      <left style="thin">
        <color auto="1"/>
      </left>
      <right style="thin">
        <color auto="1"/>
      </right>
      <top style="thin">
        <color auto="1"/>
      </top>
      <bottom style="medium">
        <color indexed="64"/>
      </bottom>
      <diagonal style="thin">
        <color indexed="64"/>
      </diagonal>
    </border>
    <border>
      <left/>
      <right style="thin">
        <color auto="1"/>
      </right>
      <top style="thin">
        <color auto="1"/>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hair">
        <color indexed="64"/>
      </bottom>
      <diagonal/>
    </border>
    <border>
      <left/>
      <right style="medium">
        <color indexed="64"/>
      </right>
      <top style="hair">
        <color indexed="64"/>
      </top>
      <bottom style="medium">
        <color indexed="64"/>
      </bottom>
      <diagonal/>
    </border>
    <border>
      <left style="dotted">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Up="1">
      <left style="thin">
        <color auto="1"/>
      </left>
      <right style="thin">
        <color auto="1"/>
      </right>
      <top style="medium">
        <color indexed="64"/>
      </top>
      <bottom style="thin">
        <color auto="1"/>
      </bottom>
      <diagonal style="thin">
        <color auto="1"/>
      </diagonal>
    </border>
    <border diagonalUp="1">
      <left style="hair">
        <color indexed="64"/>
      </left>
      <right style="thin">
        <color auto="1"/>
      </right>
      <top style="medium">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diagonal/>
    </border>
    <border diagonalUp="1">
      <left/>
      <right style="thin">
        <color auto="1"/>
      </right>
      <top style="medium">
        <color indexed="64"/>
      </top>
      <bottom style="medium">
        <color indexed="64"/>
      </bottom>
      <diagonal style="hair">
        <color indexed="64"/>
      </diagonal>
    </border>
    <border diagonalUp="1">
      <left/>
      <right style="thin">
        <color auto="1"/>
      </right>
      <top/>
      <bottom style="medium">
        <color indexed="64"/>
      </bottom>
      <diagonal style="thin">
        <color indexed="64"/>
      </diagonal>
    </border>
    <border diagonalUp="1">
      <left/>
      <right style="thin">
        <color auto="1"/>
      </right>
      <top style="medium">
        <color indexed="64"/>
      </top>
      <bottom style="thin">
        <color auto="1"/>
      </bottom>
      <diagonal style="thin">
        <color auto="1"/>
      </diagonal>
    </border>
    <border diagonalUp="1">
      <left/>
      <right style="thin">
        <color auto="1"/>
      </right>
      <top style="thin">
        <color auto="1"/>
      </top>
      <bottom style="thin">
        <color auto="1"/>
      </bottom>
      <diagonal style="thin">
        <color indexed="64"/>
      </diagonal>
    </border>
    <border diagonalUp="1">
      <left/>
      <right style="thin">
        <color auto="1"/>
      </right>
      <top style="thin">
        <color auto="1"/>
      </top>
      <bottom style="medium">
        <color indexed="64"/>
      </bottom>
      <diagonal style="thin">
        <color indexed="64"/>
      </diagonal>
    </border>
    <border>
      <left/>
      <right style="thin">
        <color indexed="64"/>
      </right>
      <top style="medium">
        <color indexed="64"/>
      </top>
      <bottom style="medium">
        <color indexed="64"/>
      </bottom>
      <diagonal/>
    </border>
    <border diagonalUp="1">
      <left/>
      <right style="thin">
        <color auto="1"/>
      </right>
      <top style="medium">
        <color indexed="64"/>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right style="thin">
        <color auto="1"/>
      </right>
      <top/>
      <bottom style="thin">
        <color auto="1"/>
      </bottom>
      <diagonal style="thin">
        <color indexed="64"/>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dotted">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style="medium">
        <color indexed="64"/>
      </right>
      <top/>
      <bottom style="medium">
        <color indexed="64"/>
      </bottom>
      <diagonal/>
    </border>
    <border>
      <left style="thin">
        <color indexed="64"/>
      </left>
      <right/>
      <top style="thick">
        <color indexed="64"/>
      </top>
      <bottom style="dotted">
        <color indexed="64"/>
      </bottom>
      <diagonal/>
    </border>
    <border>
      <left/>
      <right/>
      <top style="thin">
        <color indexed="64"/>
      </top>
      <bottom/>
      <diagonal/>
    </border>
    <border>
      <left/>
      <right style="thin">
        <color auto="1"/>
      </right>
      <top style="thin">
        <color indexed="64"/>
      </top>
      <bottom/>
      <diagonal/>
    </border>
    <border>
      <left/>
      <right style="dotted">
        <color indexed="64"/>
      </right>
      <top style="medium">
        <color indexed="64"/>
      </top>
      <bottom/>
      <diagonal/>
    </border>
    <border>
      <left style="medium">
        <color auto="1"/>
      </left>
      <right style="medium">
        <color auto="1"/>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61">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55"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70" fillId="0" borderId="0"/>
    <xf numFmtId="38" fontId="5" fillId="0" borderId="0" applyFont="0" applyFill="0" applyBorder="0" applyAlignment="0" applyProtection="0">
      <alignment vertical="center"/>
    </xf>
    <xf numFmtId="0" fontId="22" fillId="7" borderId="217" applyNumberFormat="0" applyAlignment="0" applyProtection="0">
      <alignment vertical="center"/>
    </xf>
    <xf numFmtId="0" fontId="20" fillId="23" borderId="219" applyNumberFormat="0" applyAlignment="0" applyProtection="0">
      <alignment vertical="center"/>
    </xf>
    <xf numFmtId="0" fontId="19" fillId="0" borderId="218" applyNumberFormat="0" applyFill="0" applyAlignment="0" applyProtection="0">
      <alignment vertical="center"/>
    </xf>
    <xf numFmtId="0" fontId="14" fillId="23" borderId="217" applyNumberFormat="0" applyAlignment="0" applyProtection="0">
      <alignment vertical="center"/>
    </xf>
    <xf numFmtId="0" fontId="5" fillId="22" borderId="216" applyNumberFormat="0" applyFont="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10" fillId="0" borderId="0" applyNumberFormat="0" applyFill="0" applyBorder="0" applyAlignment="0" applyProtection="0">
      <alignment vertical="center"/>
    </xf>
  </cellStyleXfs>
  <cellXfs count="1042">
    <xf numFmtId="0" fontId="0" fillId="0" borderId="0" xfId="0">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top"/>
    </xf>
    <xf numFmtId="0" fontId="25" fillId="0" borderId="0" xfId="0" applyFont="1">
      <alignment vertical="center"/>
    </xf>
    <xf numFmtId="0" fontId="28" fillId="0" borderId="0" xfId="0" applyFont="1" applyAlignment="1">
      <alignment horizontal="left" vertical="center" indent="1"/>
    </xf>
    <xf numFmtId="0" fontId="46" fillId="24" borderId="0" xfId="42" applyFont="1" applyFill="1">
      <alignment vertical="center"/>
    </xf>
    <xf numFmtId="0" fontId="46" fillId="0" borderId="0" xfId="42" applyFont="1">
      <alignment vertical="center"/>
    </xf>
    <xf numFmtId="0" fontId="47" fillId="24" borderId="0" xfId="42" applyFont="1" applyFill="1">
      <alignment vertical="center"/>
    </xf>
    <xf numFmtId="0" fontId="47" fillId="24" borderId="0" xfId="42" applyFont="1" applyFill="1" applyAlignment="1">
      <alignment horizontal="center" vertical="center"/>
    </xf>
    <xf numFmtId="0" fontId="47" fillId="0" borderId="0" xfId="42" applyFont="1" applyAlignment="1">
      <alignment horizontal="center" vertical="center"/>
    </xf>
    <xf numFmtId="0" fontId="46" fillId="24" borderId="0" xfId="42" applyFont="1" applyFill="1" applyAlignment="1">
      <alignment horizontal="right" vertical="center"/>
    </xf>
    <xf numFmtId="0" fontId="46" fillId="0" borderId="0" xfId="42" applyFont="1" applyAlignment="1">
      <alignment horizontal="right" vertical="center"/>
    </xf>
    <xf numFmtId="0" fontId="48" fillId="24" borderId="0" xfId="42" applyFont="1" applyFill="1">
      <alignment vertical="center"/>
    </xf>
    <xf numFmtId="0" fontId="46" fillId="24" borderId="0" xfId="42" applyFont="1" applyFill="1" applyAlignment="1">
      <alignment horizontal="distributed" vertical="center"/>
    </xf>
    <xf numFmtId="0" fontId="49" fillId="24" borderId="0" xfId="42" applyFont="1" applyFill="1">
      <alignment vertical="center"/>
    </xf>
    <xf numFmtId="0" fontId="49" fillId="0" borderId="0" xfId="42" applyFont="1">
      <alignment vertical="center"/>
    </xf>
    <xf numFmtId="0" fontId="48" fillId="0" borderId="66" xfId="42" applyFont="1" applyBorder="1">
      <alignment vertical="center"/>
    </xf>
    <xf numFmtId="0" fontId="46" fillId="24" borderId="0" xfId="42" applyFont="1" applyFill="1" applyAlignment="1">
      <alignment horizontal="center" vertical="center"/>
    </xf>
    <xf numFmtId="0" fontId="46" fillId="0" borderId="0" xfId="42" applyFont="1" applyAlignment="1">
      <alignment horizontal="center" vertical="center"/>
    </xf>
    <xf numFmtId="0" fontId="46" fillId="24" borderId="0" xfId="42" applyFont="1" applyFill="1" applyAlignment="1">
      <alignment horizontal="left" vertical="center" indent="1"/>
    </xf>
    <xf numFmtId="0" fontId="46" fillId="0" borderId="0" xfId="42" applyFont="1" applyAlignment="1">
      <alignment horizontal="left" vertical="center" indent="1"/>
    </xf>
    <xf numFmtId="0" fontId="46" fillId="0" borderId="75" xfId="42" applyFont="1" applyBorder="1" applyAlignment="1">
      <alignment horizontal="distributed" vertical="center"/>
    </xf>
    <xf numFmtId="0" fontId="53" fillId="24" borderId="0" xfId="42" applyFont="1" applyFill="1" applyAlignment="1">
      <alignment horizontal="center" vertical="center"/>
    </xf>
    <xf numFmtId="0" fontId="53" fillId="0" borderId="0" xfId="42" applyFont="1" applyAlignment="1">
      <alignment horizontal="center" vertical="center"/>
    </xf>
    <xf numFmtId="0" fontId="46" fillId="0" borderId="91" xfId="42" applyFont="1" applyBorder="1" applyAlignment="1">
      <alignment horizontal="distributed" vertical="center"/>
    </xf>
    <xf numFmtId="0" fontId="46" fillId="0" borderId="94" xfId="42" applyFont="1" applyBorder="1" applyAlignment="1">
      <alignment horizontal="distributed" vertical="center"/>
    </xf>
    <xf numFmtId="0" fontId="52" fillId="0" borderId="95" xfId="42" applyFont="1" applyBorder="1" applyAlignment="1" applyProtection="1">
      <alignment horizontal="center" vertical="center"/>
      <protection locked="0"/>
    </xf>
    <xf numFmtId="0" fontId="52" fillId="0" borderId="96" xfId="42" applyFont="1" applyBorder="1" applyAlignment="1" applyProtection="1">
      <alignment horizontal="center" vertical="center"/>
      <protection locked="0"/>
    </xf>
    <xf numFmtId="0" fontId="52" fillId="0" borderId="97" xfId="42" applyFont="1" applyBorder="1" applyAlignment="1" applyProtection="1">
      <alignment horizontal="center" vertical="center"/>
      <protection locked="0"/>
    </xf>
    <xf numFmtId="0" fontId="52" fillId="24" borderId="0" xfId="42" applyFont="1" applyFill="1" applyAlignment="1">
      <alignment horizontal="center" vertical="center"/>
    </xf>
    <xf numFmtId="0" fontId="52" fillId="0" borderId="0" xfId="42" applyFont="1" applyAlignment="1">
      <alignment horizontal="center" vertical="center"/>
    </xf>
    <xf numFmtId="0" fontId="46" fillId="0" borderId="98" xfId="42" applyFont="1" applyBorder="1" applyAlignment="1">
      <alignment horizontal="distributed" vertical="center"/>
    </xf>
    <xf numFmtId="0" fontId="46" fillId="0" borderId="101" xfId="42" applyFont="1" applyBorder="1" applyAlignment="1">
      <alignment horizontal="distributed" vertical="center"/>
    </xf>
    <xf numFmtId="0" fontId="52" fillId="24" borderId="0" xfId="42" applyFont="1" applyFill="1">
      <alignment vertical="center"/>
    </xf>
    <xf numFmtId="0" fontId="52" fillId="0" borderId="0" xfId="42" applyFont="1">
      <alignment vertical="center"/>
    </xf>
    <xf numFmtId="0" fontId="56" fillId="0" borderId="0" xfId="44" applyFont="1">
      <alignment vertical="center"/>
    </xf>
    <xf numFmtId="0" fontId="57" fillId="0" borderId="0" xfId="44" applyFont="1">
      <alignment vertical="center"/>
    </xf>
    <xf numFmtId="0" fontId="58" fillId="0" borderId="0" xfId="44" applyFont="1" applyAlignment="1">
      <alignment vertical="top"/>
    </xf>
    <xf numFmtId="0" fontId="60" fillId="0" borderId="0" xfId="44" applyFont="1">
      <alignment vertical="center"/>
    </xf>
    <xf numFmtId="0" fontId="62" fillId="0" borderId="115" xfId="44" applyFont="1" applyBorder="1" applyAlignment="1">
      <alignment horizontal="center" vertical="center"/>
    </xf>
    <xf numFmtId="0" fontId="62" fillId="0" borderId="17" xfId="44" applyFont="1" applyBorder="1" applyAlignment="1">
      <alignment horizontal="center" vertical="center"/>
    </xf>
    <xf numFmtId="0" fontId="60" fillId="0" borderId="0" xfId="44" applyFont="1" applyAlignment="1">
      <alignment horizontal="center" vertical="center"/>
    </xf>
    <xf numFmtId="0" fontId="62" fillId="0" borderId="0" xfId="44" applyFont="1" applyAlignment="1">
      <alignment horizontal="center" vertical="center"/>
    </xf>
    <xf numFmtId="0" fontId="59" fillId="0" borderId="0" xfId="44" applyFont="1" applyAlignment="1">
      <alignment horizontal="center" vertical="center"/>
    </xf>
    <xf numFmtId="0" fontId="59" fillId="0" borderId="0" xfId="44" applyFont="1" applyAlignment="1">
      <alignment horizontal="center" wrapText="1"/>
    </xf>
    <xf numFmtId="0" fontId="57" fillId="0" borderId="0" xfId="44" applyFont="1" applyAlignment="1">
      <alignment horizontal="right" vertical="center"/>
    </xf>
    <xf numFmtId="0" fontId="62" fillId="0" borderId="118" xfId="44" applyFont="1" applyBorder="1" applyAlignment="1">
      <alignment horizontal="center" vertical="center"/>
    </xf>
    <xf numFmtId="0" fontId="62" fillId="0" borderId="14" xfId="44" applyFont="1" applyBorder="1" applyAlignment="1">
      <alignment horizontal="center" vertical="center"/>
    </xf>
    <xf numFmtId="0" fontId="62" fillId="0" borderId="11" xfId="44" applyFont="1" applyBorder="1" applyAlignment="1">
      <alignment horizontal="center" vertical="center"/>
    </xf>
    <xf numFmtId="0" fontId="61" fillId="0" borderId="11" xfId="44" applyFont="1" applyBorder="1" applyAlignment="1">
      <alignment horizontal="center" vertical="center"/>
    </xf>
    <xf numFmtId="0" fontId="63" fillId="0" borderId="11" xfId="44" applyFont="1" applyBorder="1" applyAlignment="1">
      <alignment vertical="center" wrapText="1"/>
    </xf>
    <xf numFmtId="0" fontId="63" fillId="0" borderId="11" xfId="44" applyFont="1" applyBorder="1" applyAlignment="1">
      <alignment horizontal="center" vertical="center"/>
    </xf>
    <xf numFmtId="0" fontId="57" fillId="0" borderId="11" xfId="44" applyFont="1" applyBorder="1" applyAlignment="1">
      <alignment horizontal="left" vertical="center"/>
    </xf>
    <xf numFmtId="0" fontId="65" fillId="0" borderId="0" xfId="44" applyFont="1" applyAlignment="1">
      <alignment vertical="center" wrapText="1"/>
    </xf>
    <xf numFmtId="0" fontId="62" fillId="0" borderId="0" xfId="44" applyFont="1" applyAlignment="1">
      <alignment vertical="center" wrapText="1"/>
    </xf>
    <xf numFmtId="0" fontId="64" fillId="0" borderId="0" xfId="44" applyFont="1" applyAlignment="1">
      <alignment vertical="center" wrapText="1"/>
    </xf>
    <xf numFmtId="0" fontId="57" fillId="0" borderId="0" xfId="44" applyFont="1" applyAlignment="1">
      <alignment vertical="center" wrapText="1"/>
    </xf>
    <xf numFmtId="0" fontId="57" fillId="0" borderId="0" xfId="44" applyFont="1" applyAlignment="1">
      <alignment horizontal="center" vertical="center" wrapText="1"/>
    </xf>
    <xf numFmtId="0" fontId="64" fillId="0" borderId="0" xfId="44" applyFont="1" applyAlignment="1">
      <alignment horizontal="center" vertical="center" wrapText="1"/>
    </xf>
    <xf numFmtId="0" fontId="57" fillId="0" borderId="0" xfId="44" applyFont="1" applyAlignment="1">
      <alignment horizontal="left" vertical="center" wrapText="1"/>
    </xf>
    <xf numFmtId="0" fontId="59" fillId="0" borderId="0" xfId="44" applyFont="1">
      <alignment vertical="center"/>
    </xf>
    <xf numFmtId="0" fontId="63" fillId="0" borderId="0" xfId="44" applyFont="1" applyAlignment="1">
      <alignment horizontal="left" vertical="center"/>
    </xf>
    <xf numFmtId="0" fontId="57" fillId="0" borderId="41" xfId="44" applyFont="1" applyBorder="1">
      <alignment vertical="center"/>
    </xf>
    <xf numFmtId="0" fontId="59" fillId="0" borderId="41" xfId="44" applyFont="1" applyBorder="1">
      <alignment vertical="center"/>
    </xf>
    <xf numFmtId="0" fontId="59" fillId="0" borderId="41" xfId="44" applyFont="1" applyBorder="1" applyAlignment="1">
      <alignment horizontal="right" vertical="center"/>
    </xf>
    <xf numFmtId="0" fontId="59" fillId="0" borderId="0" xfId="44" applyFont="1" applyAlignment="1"/>
    <xf numFmtId="0" fontId="64" fillId="0" borderId="133" xfId="44" applyFont="1" applyBorder="1" applyAlignment="1">
      <alignment horizontal="center" vertical="center"/>
    </xf>
    <xf numFmtId="0" fontId="65" fillId="0" borderId="0" xfId="44" applyFont="1">
      <alignment vertical="center"/>
    </xf>
    <xf numFmtId="183" fontId="57" fillId="0" borderId="0" xfId="44" applyNumberFormat="1" applyFont="1">
      <alignment vertical="center"/>
    </xf>
    <xf numFmtId="0" fontId="66" fillId="0" borderId="0" xfId="44" applyFont="1">
      <alignment vertical="center"/>
    </xf>
    <xf numFmtId="0" fontId="56" fillId="0" borderId="0" xfId="44" applyFont="1" applyAlignment="1">
      <alignment vertical="top"/>
    </xf>
    <xf numFmtId="0" fontId="62" fillId="0" borderId="0" xfId="44" applyFont="1">
      <alignment vertical="center"/>
    </xf>
    <xf numFmtId="0" fontId="64" fillId="0" borderId="0" xfId="44" applyFont="1">
      <alignment vertical="center"/>
    </xf>
    <xf numFmtId="0" fontId="57" fillId="0" borderId="0" xfId="44" applyFont="1" applyAlignment="1"/>
    <xf numFmtId="0" fontId="49" fillId="24" borderId="0" xfId="42" applyFont="1" applyFill="1" applyAlignment="1">
      <alignment horizontal="distributed" vertical="center"/>
    </xf>
    <xf numFmtId="0" fontId="63" fillId="0" borderId="0" xfId="44" applyFont="1" applyBorder="1" applyAlignment="1">
      <alignment vertical="center" wrapText="1"/>
    </xf>
    <xf numFmtId="0" fontId="67" fillId="0" borderId="0" xfId="44" applyFont="1" applyBorder="1" applyAlignment="1">
      <alignment horizontal="right" vertical="center" wrapText="1"/>
    </xf>
    <xf numFmtId="0" fontId="67" fillId="0" borderId="0" xfId="44" applyFont="1" applyFill="1" applyBorder="1" applyAlignment="1">
      <alignment horizontal="right" vertical="center" wrapText="1"/>
    </xf>
    <xf numFmtId="0" fontId="57" fillId="0" borderId="0" xfId="44" applyFont="1" applyFill="1" applyAlignment="1">
      <alignment vertical="center" wrapText="1"/>
    </xf>
    <xf numFmtId="0" fontId="71" fillId="0" borderId="0" xfId="48" applyFont="1" applyAlignment="1">
      <alignment horizontal="left" vertical="center"/>
    </xf>
    <xf numFmtId="0" fontId="71" fillId="0" borderId="0" xfId="48" applyFont="1" applyAlignment="1">
      <alignment vertical="center"/>
    </xf>
    <xf numFmtId="0" fontId="71" fillId="26" borderId="55" xfId="48" applyFont="1" applyFill="1" applyBorder="1" applyAlignment="1">
      <alignment horizontal="center" vertical="center" shrinkToFit="1"/>
    </xf>
    <xf numFmtId="0" fontId="71" fillId="26" borderId="143" xfId="48" applyFont="1" applyFill="1" applyBorder="1" applyAlignment="1">
      <alignment vertical="center" shrinkToFit="1"/>
    </xf>
    <xf numFmtId="0" fontId="71" fillId="26" borderId="143" xfId="48" applyFont="1" applyFill="1" applyBorder="1" applyAlignment="1">
      <alignment vertical="center" wrapText="1"/>
    </xf>
    <xf numFmtId="0" fontId="71" fillId="26" borderId="143" xfId="48" applyFont="1" applyFill="1" applyBorder="1" applyAlignment="1">
      <alignment horizontal="centerContinuous" vertical="center"/>
    </xf>
    <xf numFmtId="0" fontId="71" fillId="26" borderId="143" xfId="48" applyFont="1" applyFill="1" applyBorder="1" applyAlignment="1">
      <alignment horizontal="centerContinuous" vertical="center" shrinkToFit="1"/>
    </xf>
    <xf numFmtId="0" fontId="71" fillId="26" borderId="58" xfId="48" applyFont="1" applyFill="1" applyBorder="1" applyAlignment="1">
      <alignment horizontal="center" vertical="center" shrinkToFit="1"/>
    </xf>
    <xf numFmtId="0" fontId="71" fillId="26" borderId="143" xfId="48" applyFont="1" applyFill="1" applyBorder="1" applyAlignment="1">
      <alignment horizontal="center" vertical="center" wrapText="1"/>
    </xf>
    <xf numFmtId="0" fontId="75" fillId="0" borderId="0" xfId="48" applyFont="1" applyAlignment="1">
      <alignment vertical="center"/>
    </xf>
    <xf numFmtId="0" fontId="71" fillId="0" borderId="60" xfId="48" applyFont="1" applyBorder="1" applyAlignment="1">
      <alignment vertical="center"/>
    </xf>
    <xf numFmtId="0" fontId="71" fillId="0" borderId="0" xfId="48" applyFont="1" applyAlignment="1">
      <alignment horizontal="center" vertical="center"/>
    </xf>
    <xf numFmtId="179" fontId="74" fillId="30" borderId="143" xfId="48" applyNumberFormat="1" applyFont="1" applyFill="1" applyBorder="1" applyAlignment="1">
      <alignment horizontal="center" vertical="center" wrapText="1" shrinkToFit="1"/>
    </xf>
    <xf numFmtId="179" fontId="74" fillId="27" borderId="143" xfId="48" applyNumberFormat="1" applyFont="1" applyFill="1" applyBorder="1" applyAlignment="1">
      <alignment horizontal="center" vertical="center" wrapText="1" shrinkToFit="1"/>
    </xf>
    <xf numFmtId="0" fontId="71" fillId="29" borderId="143" xfId="48" applyFont="1" applyFill="1" applyBorder="1" applyAlignment="1">
      <alignment horizontal="center" vertical="center"/>
    </xf>
    <xf numFmtId="0" fontId="32" fillId="28" borderId="58" xfId="47" applyFont="1" applyFill="1" applyBorder="1" applyAlignment="1" applyProtection="1">
      <alignment horizontal="center" vertical="center" shrinkToFit="1"/>
      <protection locked="0"/>
    </xf>
    <xf numFmtId="0" fontId="32" fillId="28" borderId="58" xfId="47" applyFont="1" applyFill="1" applyBorder="1" applyAlignment="1" applyProtection="1">
      <alignment horizontal="center" vertical="center"/>
      <protection locked="0"/>
    </xf>
    <xf numFmtId="0" fontId="32" fillId="28" borderId="143" xfId="47" applyFont="1" applyFill="1" applyBorder="1" applyAlignment="1" applyProtection="1">
      <alignment horizontal="center" vertical="center" shrinkToFit="1"/>
      <protection locked="0"/>
    </xf>
    <xf numFmtId="0" fontId="32" fillId="28" borderId="143" xfId="47" applyFont="1" applyFill="1" applyBorder="1" applyAlignment="1" applyProtection="1">
      <alignment horizontal="center" vertical="center"/>
      <protection locked="0"/>
    </xf>
    <xf numFmtId="0" fontId="32" fillId="28" borderId="152" xfId="47" applyFont="1" applyFill="1" applyBorder="1" applyAlignment="1" applyProtection="1">
      <alignment horizontal="center" vertical="center" shrinkToFit="1"/>
      <protection locked="0"/>
    </xf>
    <xf numFmtId="0" fontId="32" fillId="28" borderId="152" xfId="47" applyFont="1" applyFill="1" applyBorder="1" applyAlignment="1" applyProtection="1">
      <alignment horizontal="center" vertical="center"/>
      <protection locked="0"/>
    </xf>
    <xf numFmtId="0" fontId="32" fillId="28" borderId="126" xfId="47" applyFont="1" applyFill="1" applyBorder="1" applyAlignment="1" applyProtection="1">
      <alignment horizontal="center" vertical="center" shrinkToFit="1"/>
      <protection locked="0"/>
    </xf>
    <xf numFmtId="0" fontId="32" fillId="28" borderId="144" xfId="47" applyFont="1" applyFill="1" applyBorder="1" applyAlignment="1" applyProtection="1">
      <alignment horizontal="center" vertical="center" shrinkToFit="1"/>
      <protection locked="0"/>
    </xf>
    <xf numFmtId="0" fontId="32" fillId="28" borderId="151" xfId="47" applyFont="1" applyFill="1" applyBorder="1" applyAlignment="1" applyProtection="1">
      <alignment horizontal="center" vertical="center" shrinkToFit="1"/>
      <protection locked="0"/>
    </xf>
    <xf numFmtId="0" fontId="57" fillId="0" borderId="0" xfId="44" applyFont="1" applyAlignment="1">
      <alignment horizontal="left" vertical="center" wrapText="1"/>
    </xf>
    <xf numFmtId="0" fontId="47" fillId="24" borderId="0" xfId="42" applyFont="1" applyFill="1" applyAlignment="1">
      <alignment horizontal="center" vertical="center"/>
    </xf>
    <xf numFmtId="0" fontId="71" fillId="0" borderId="147" xfId="0" applyFont="1" applyBorder="1" applyAlignment="1">
      <alignment vertical="center" shrinkToFit="1"/>
    </xf>
    <xf numFmtId="0" fontId="71" fillId="0" borderId="110" xfId="0" applyFont="1" applyBorder="1" applyAlignment="1">
      <alignment vertical="center" shrinkToFit="1"/>
    </xf>
    <xf numFmtId="0" fontId="71" fillId="0" borderId="188" xfId="0" applyFont="1" applyBorder="1" applyAlignment="1">
      <alignment vertical="center" shrinkToFit="1"/>
    </xf>
    <xf numFmtId="179" fontId="71" fillId="0" borderId="110" xfId="0" applyNumberFormat="1" applyFont="1" applyBorder="1" applyAlignment="1">
      <alignment horizontal="right" vertical="center" shrinkToFit="1"/>
    </xf>
    <xf numFmtId="0" fontId="71" fillId="0" borderId="143" xfId="0" applyFont="1" applyBorder="1" applyAlignment="1">
      <alignment vertical="center" shrinkToFit="1"/>
    </xf>
    <xf numFmtId="179" fontId="71" fillId="0" borderId="143" xfId="0" applyNumberFormat="1" applyFont="1" applyBorder="1" applyAlignment="1">
      <alignment horizontal="right" vertical="center" shrinkToFit="1"/>
    </xf>
    <xf numFmtId="0" fontId="71" fillId="0" borderId="108" xfId="0" applyFont="1" applyBorder="1" applyAlignment="1">
      <alignment vertical="center" shrinkToFit="1"/>
    </xf>
    <xf numFmtId="179" fontId="71" fillId="0" borderId="152" xfId="0" applyNumberFormat="1" applyFont="1" applyBorder="1" applyAlignment="1">
      <alignment horizontal="right" vertical="center" shrinkToFit="1"/>
    </xf>
    <xf numFmtId="0" fontId="71" fillId="0" borderId="110" xfId="0" applyFont="1" applyBorder="1" applyAlignment="1">
      <alignment horizontal="center" vertical="center" shrinkToFit="1"/>
    </xf>
    <xf numFmtId="0" fontId="71" fillId="0" borderId="152" xfId="0" applyFont="1" applyBorder="1" applyAlignment="1">
      <alignment horizontal="center" vertical="center" shrinkToFit="1"/>
    </xf>
    <xf numFmtId="0" fontId="71" fillId="0" borderId="143" xfId="0" applyFont="1" applyBorder="1" applyAlignment="1">
      <alignment horizontal="center" vertical="center" shrinkToFit="1"/>
    </xf>
    <xf numFmtId="179" fontId="71" fillId="0" borderId="188" xfId="0" applyNumberFormat="1" applyFont="1" applyBorder="1" applyAlignment="1">
      <alignment vertical="center" shrinkToFit="1"/>
    </xf>
    <xf numFmtId="179" fontId="71" fillId="0" borderId="55" xfId="0" applyNumberFormat="1" applyFont="1" applyBorder="1" applyAlignment="1">
      <alignment vertical="center" shrinkToFit="1"/>
    </xf>
    <xf numFmtId="179" fontId="71" fillId="0" borderId="110" xfId="0" applyNumberFormat="1" applyFont="1" applyBorder="1" applyAlignment="1">
      <alignment vertical="center" shrinkToFit="1"/>
    </xf>
    <xf numFmtId="179" fontId="71" fillId="0" borderId="143" xfId="0" applyNumberFormat="1" applyFont="1" applyBorder="1" applyAlignment="1">
      <alignment vertical="center" shrinkToFit="1"/>
    </xf>
    <xf numFmtId="0" fontId="71" fillId="0" borderId="152" xfId="0" applyFont="1" applyBorder="1" applyAlignment="1">
      <alignment vertical="center" shrinkToFit="1"/>
    </xf>
    <xf numFmtId="0" fontId="71" fillId="0" borderId="126" xfId="0" applyFont="1" applyBorder="1" applyAlignment="1">
      <alignment vertical="center" shrinkToFit="1"/>
    </xf>
    <xf numFmtId="0" fontId="71" fillId="0" borderId="58" xfId="0" applyFont="1" applyBorder="1" applyAlignment="1">
      <alignment vertical="center" shrinkToFit="1"/>
    </xf>
    <xf numFmtId="0" fontId="71" fillId="0" borderId="58" xfId="0" applyFont="1" applyBorder="1" applyAlignment="1">
      <alignment horizontal="center" vertical="center" shrinkToFit="1"/>
    </xf>
    <xf numFmtId="179" fontId="71" fillId="0" borderId="58" xfId="0" applyNumberFormat="1" applyFont="1" applyBorder="1" applyAlignment="1">
      <alignment horizontal="right" vertical="center" shrinkToFit="1"/>
    </xf>
    <xf numFmtId="179" fontId="71" fillId="0" borderId="108" xfId="0" applyNumberFormat="1" applyFont="1" applyBorder="1" applyAlignment="1">
      <alignment vertical="center" shrinkToFit="1"/>
    </xf>
    <xf numFmtId="179" fontId="71" fillId="0" borderId="152" xfId="0" applyNumberFormat="1" applyFont="1" applyBorder="1" applyAlignment="1">
      <alignment vertical="center" shrinkToFit="1"/>
    </xf>
    <xf numFmtId="179" fontId="71" fillId="0" borderId="144" xfId="0" applyNumberFormat="1" applyFont="1" applyBorder="1" applyAlignment="1">
      <alignment vertical="center" shrinkToFit="1"/>
    </xf>
    <xf numFmtId="179" fontId="71" fillId="0" borderId="110" xfId="0" applyNumberFormat="1" applyFont="1" applyBorder="1" applyAlignment="1">
      <alignment horizontal="center" vertical="center" shrinkToFit="1"/>
    </xf>
    <xf numFmtId="179" fontId="71" fillId="0" borderId="152" xfId="0" applyNumberFormat="1" applyFont="1" applyBorder="1" applyAlignment="1">
      <alignment horizontal="center" vertical="center" shrinkToFit="1"/>
    </xf>
    <xf numFmtId="179" fontId="71" fillId="0" borderId="143" xfId="0" applyNumberFormat="1" applyFont="1" applyBorder="1" applyAlignment="1">
      <alignment horizontal="center" vertical="center" shrinkToFit="1"/>
    </xf>
    <xf numFmtId="179" fontId="71" fillId="0" borderId="147" xfId="0" applyNumberFormat="1" applyFont="1" applyBorder="1" applyAlignment="1">
      <alignment vertical="center" shrinkToFit="1"/>
    </xf>
    <xf numFmtId="179" fontId="71" fillId="0" borderId="58" xfId="0" applyNumberFormat="1" applyFont="1" applyBorder="1" applyAlignment="1">
      <alignment horizontal="center" vertical="center" shrinkToFit="1"/>
    </xf>
    <xf numFmtId="179" fontId="71" fillId="0" borderId="58" xfId="0" applyNumberFormat="1" applyFont="1" applyBorder="1" applyAlignment="1">
      <alignment vertical="center" shrinkToFit="1"/>
    </xf>
    <xf numFmtId="179" fontId="71" fillId="0" borderId="109" xfId="0" applyNumberFormat="1" applyFont="1" applyBorder="1">
      <alignment vertical="center"/>
    </xf>
    <xf numFmtId="179" fontId="71" fillId="0" borderId="152" xfId="0" applyNumberFormat="1" applyFont="1" applyBorder="1">
      <alignment vertical="center"/>
    </xf>
    <xf numFmtId="179" fontId="71" fillId="0" borderId="104" xfId="0" applyNumberFormat="1" applyFont="1" applyBorder="1">
      <alignment vertical="center"/>
    </xf>
    <xf numFmtId="179" fontId="71" fillId="0" borderId="110" xfId="0" applyNumberFormat="1" applyFont="1" applyBorder="1" applyAlignment="1">
      <alignment horizontal="right" vertical="center"/>
    </xf>
    <xf numFmtId="179" fontId="71" fillId="0" borderId="143" xfId="0" applyNumberFormat="1" applyFont="1" applyBorder="1" applyAlignment="1">
      <alignment horizontal="right" vertical="center"/>
    </xf>
    <xf numFmtId="179" fontId="71" fillId="0" borderId="110" xfId="0" applyNumberFormat="1" applyFont="1" applyBorder="1">
      <alignment vertical="center"/>
    </xf>
    <xf numFmtId="179" fontId="71" fillId="0" borderId="143" xfId="0" applyNumberFormat="1" applyFont="1" applyBorder="1">
      <alignment vertical="center"/>
    </xf>
    <xf numFmtId="38" fontId="77" fillId="0" borderId="188" xfId="0" applyNumberFormat="1" applyFont="1" applyBorder="1" applyAlignment="1">
      <alignment horizontal="center" vertical="center" wrapText="1" shrinkToFit="1"/>
    </xf>
    <xf numFmtId="185" fontId="71" fillId="0" borderId="188" xfId="0" applyNumberFormat="1" applyFont="1" applyBorder="1" applyAlignment="1">
      <alignment horizontal="right" vertical="center"/>
    </xf>
    <xf numFmtId="0" fontId="71" fillId="0" borderId="62" xfId="0" applyFont="1" applyBorder="1" applyAlignment="1">
      <alignment vertical="center" shrinkToFit="1"/>
    </xf>
    <xf numFmtId="179" fontId="71" fillId="0" borderId="54" xfId="0" applyNumberFormat="1" applyFont="1" applyBorder="1">
      <alignment vertical="center"/>
    </xf>
    <xf numFmtId="38" fontId="77" fillId="0" borderId="55" xfId="0" applyNumberFormat="1" applyFont="1" applyBorder="1" applyAlignment="1">
      <alignment horizontal="center" vertical="center" wrapText="1" shrinkToFit="1"/>
    </xf>
    <xf numFmtId="185" fontId="71" fillId="0" borderId="55" xfId="0" applyNumberFormat="1" applyFont="1" applyBorder="1" applyAlignment="1">
      <alignment horizontal="right" vertical="center"/>
    </xf>
    <xf numFmtId="179" fontId="71" fillId="0" borderId="185" xfId="0" applyNumberFormat="1" applyFont="1" applyBorder="1">
      <alignment vertical="center"/>
    </xf>
    <xf numFmtId="38" fontId="71" fillId="0" borderId="188" xfId="0" applyNumberFormat="1" applyFont="1" applyBorder="1" applyAlignment="1">
      <alignment horizontal="center" vertical="center" shrinkToFit="1"/>
    </xf>
    <xf numFmtId="179" fontId="71" fillId="0" borderId="189" xfId="0" applyNumberFormat="1" applyFont="1" applyBorder="1" applyAlignment="1">
      <alignment horizontal="left" vertical="center" shrinkToFit="1"/>
    </xf>
    <xf numFmtId="179" fontId="71" fillId="0" borderId="55" xfId="0" applyNumberFormat="1" applyFont="1" applyBorder="1" applyAlignment="1">
      <alignment horizontal="right" vertical="center" shrinkToFit="1"/>
    </xf>
    <xf numFmtId="0" fontId="78" fillId="0" borderId="143" xfId="0" applyFont="1" applyBorder="1" applyAlignment="1">
      <alignment horizontal="center" vertical="center" wrapText="1" shrinkToFit="1"/>
    </xf>
    <xf numFmtId="184" fontId="71" fillId="0" borderId="110" xfId="0" applyNumberFormat="1" applyFont="1" applyBorder="1">
      <alignment vertical="center"/>
    </xf>
    <xf numFmtId="184" fontId="71" fillId="0" borderId="143" xfId="0" applyNumberFormat="1" applyFont="1" applyBorder="1">
      <alignment vertical="center"/>
    </xf>
    <xf numFmtId="0" fontId="71" fillId="0" borderId="143" xfId="0" applyFont="1" applyBorder="1" applyAlignment="1">
      <alignment horizontal="center" vertical="center"/>
    </xf>
    <xf numFmtId="184" fontId="71" fillId="0" borderId="152" xfId="0" applyNumberFormat="1" applyFont="1" applyBorder="1">
      <alignment vertical="center"/>
    </xf>
    <xf numFmtId="0" fontId="71" fillId="0" borderId="110" xfId="0" applyFont="1" applyBorder="1" applyAlignment="1">
      <alignment horizontal="center" vertical="center" wrapText="1" shrinkToFit="1"/>
    </xf>
    <xf numFmtId="0" fontId="71" fillId="0" borderId="143" xfId="0" applyFont="1" applyBorder="1" applyAlignment="1">
      <alignment horizontal="center" vertical="center" wrapText="1" shrinkToFit="1"/>
    </xf>
    <xf numFmtId="0" fontId="71" fillId="0" borderId="55" xfId="0" applyFont="1" applyBorder="1" applyAlignment="1">
      <alignment vertical="center" wrapText="1" shrinkToFit="1"/>
    </xf>
    <xf numFmtId="179" fontId="71" fillId="0" borderId="152" xfId="0" applyNumberFormat="1" applyFont="1" applyBorder="1" applyAlignment="1">
      <alignment horizontal="right" vertical="center"/>
    </xf>
    <xf numFmtId="0" fontId="71" fillId="0" borderId="62" xfId="0" applyFont="1" applyBorder="1" applyAlignment="1">
      <alignment horizontal="center" vertical="center" shrinkToFit="1"/>
    </xf>
    <xf numFmtId="179" fontId="71" fillId="0" borderId="62" xfId="0" applyNumberFormat="1" applyFont="1" applyBorder="1" applyAlignment="1">
      <alignment horizontal="right" vertical="center" shrinkToFit="1"/>
    </xf>
    <xf numFmtId="184" fontId="71" fillId="0" borderId="188" xfId="0" applyNumberFormat="1" applyFont="1" applyBorder="1">
      <alignment vertical="center"/>
    </xf>
    <xf numFmtId="184" fontId="71" fillId="0" borderId="55" xfId="0" applyNumberFormat="1" applyFont="1" applyBorder="1">
      <alignment vertical="center"/>
    </xf>
    <xf numFmtId="179" fontId="71" fillId="0" borderId="144" xfId="0" applyNumberFormat="1" applyFont="1" applyBorder="1">
      <alignment vertical="center"/>
    </xf>
    <xf numFmtId="179" fontId="71" fillId="0" borderId="62" xfId="0" applyNumberFormat="1" applyFont="1" applyBorder="1" applyAlignment="1">
      <alignment horizontal="center" vertical="center" shrinkToFit="1"/>
    </xf>
    <xf numFmtId="179" fontId="71" fillId="0" borderId="62" xfId="0" applyNumberFormat="1" applyFont="1" applyBorder="1" applyAlignment="1">
      <alignment vertical="center" shrinkToFit="1"/>
    </xf>
    <xf numFmtId="0" fontId="71" fillId="0" borderId="109" xfId="0" applyFont="1" applyBorder="1">
      <alignment vertical="center"/>
    </xf>
    <xf numFmtId="0" fontId="71" fillId="0" borderId="188" xfId="0" applyFont="1" applyBorder="1" applyAlignment="1">
      <alignment horizontal="center" vertical="center" shrinkToFit="1"/>
    </xf>
    <xf numFmtId="184" fontId="71" fillId="0" borderId="188" xfId="0" applyNumberFormat="1" applyFont="1" applyBorder="1" applyAlignment="1">
      <alignment horizontal="right" vertical="center"/>
    </xf>
    <xf numFmtId="0" fontId="71" fillId="0" borderId="55" xfId="0" applyFont="1" applyBorder="1" applyAlignment="1">
      <alignment horizontal="center" vertical="center"/>
    </xf>
    <xf numFmtId="184" fontId="71" fillId="0" borderId="55" xfId="0" applyNumberFormat="1" applyFont="1" applyBorder="1" applyAlignment="1">
      <alignment horizontal="right" vertical="center"/>
    </xf>
    <xf numFmtId="179" fontId="71" fillId="0" borderId="111" xfId="0" applyNumberFormat="1" applyFont="1" applyBorder="1" applyAlignment="1">
      <alignment horizontal="center" vertical="center" shrinkToFit="1"/>
    </xf>
    <xf numFmtId="0" fontId="71" fillId="0" borderId="110" xfId="0" applyFont="1" applyBorder="1">
      <alignment vertical="center"/>
    </xf>
    <xf numFmtId="0" fontId="71" fillId="0" borderId="152" xfId="0" applyFont="1" applyBorder="1">
      <alignment vertical="center"/>
    </xf>
    <xf numFmtId="179" fontId="71" fillId="0" borderId="104" xfId="0" applyNumberFormat="1" applyFont="1" applyBorder="1" applyAlignment="1">
      <alignment vertical="center" wrapText="1"/>
    </xf>
    <xf numFmtId="179" fontId="71" fillId="0" borderId="110" xfId="0" applyNumberFormat="1" applyFont="1" applyBorder="1" applyAlignment="1">
      <alignment horizontal="center" vertical="center" wrapText="1" shrinkToFit="1"/>
    </xf>
    <xf numFmtId="179" fontId="71" fillId="0" borderId="143" xfId="0" applyNumberFormat="1" applyFont="1" applyBorder="1" applyAlignment="1">
      <alignment horizontal="center" vertical="center" wrapText="1" shrinkToFit="1"/>
    </xf>
    <xf numFmtId="179" fontId="71" fillId="0" borderId="62" xfId="0" applyNumberFormat="1" applyFont="1" applyBorder="1">
      <alignment vertical="center"/>
    </xf>
    <xf numFmtId="0" fontId="62" fillId="0" borderId="0" xfId="44" applyFont="1" applyAlignment="1">
      <alignment vertical="center"/>
    </xf>
    <xf numFmtId="0" fontId="46" fillId="0" borderId="0" xfId="42" applyFont="1" applyBorder="1" applyAlignment="1">
      <alignment vertical="center"/>
    </xf>
    <xf numFmtId="0" fontId="46" fillId="0" borderId="14" xfId="42" applyFont="1" applyBorder="1" applyAlignment="1">
      <alignment vertical="center"/>
    </xf>
    <xf numFmtId="0" fontId="32" fillId="28" borderId="144" xfId="47" applyFont="1" applyFill="1" applyBorder="1" applyAlignment="1" applyProtection="1">
      <alignment horizontal="center" vertical="center"/>
      <protection locked="0"/>
    </xf>
    <xf numFmtId="0" fontId="32" fillId="28" borderId="151" xfId="47" applyFont="1" applyFill="1" applyBorder="1" applyAlignment="1" applyProtection="1">
      <alignment horizontal="center" vertical="center"/>
      <protection locked="0"/>
    </xf>
    <xf numFmtId="0" fontId="32" fillId="28" borderId="126" xfId="47" applyFont="1" applyFill="1" applyBorder="1" applyAlignment="1" applyProtection="1">
      <alignment horizontal="center" vertical="center"/>
      <protection locked="0"/>
    </xf>
    <xf numFmtId="0" fontId="32" fillId="28" borderId="110" xfId="47" applyFont="1" applyFill="1" applyBorder="1" applyAlignment="1" applyProtection="1">
      <alignment horizontal="center" vertical="center" shrinkToFit="1"/>
      <protection locked="0"/>
    </xf>
    <xf numFmtId="0" fontId="57" fillId="0" borderId="0" xfId="44" applyFont="1" applyAlignment="1">
      <alignment vertical="center"/>
    </xf>
    <xf numFmtId="0" fontId="57" fillId="0" borderId="0" xfId="44" applyFont="1" applyAlignment="1">
      <alignment vertical="top"/>
    </xf>
    <xf numFmtId="0" fontId="63" fillId="0" borderId="16" xfId="44" applyFont="1" applyBorder="1" applyAlignment="1">
      <alignment vertical="center" wrapText="1"/>
    </xf>
    <xf numFmtId="0" fontId="46" fillId="24" borderId="0" xfId="42" applyFont="1" applyFill="1" applyAlignment="1">
      <alignment vertical="center" shrinkToFit="1"/>
    </xf>
    <xf numFmtId="0" fontId="57" fillId="0" borderId="0" xfId="44" applyFont="1" applyFill="1">
      <alignment vertical="center"/>
    </xf>
    <xf numFmtId="0" fontId="59" fillId="0" borderId="0" xfId="44" applyFont="1" applyFill="1" applyAlignment="1">
      <alignment horizontal="right" vertical="top"/>
    </xf>
    <xf numFmtId="0" fontId="24" fillId="0" borderId="0" xfId="0" applyFont="1" applyAlignment="1">
      <alignment horizontal="left" vertical="center"/>
    </xf>
    <xf numFmtId="0" fontId="56" fillId="0" borderId="0" xfId="44" applyFont="1" applyAlignment="1">
      <alignment horizontal="left" vertical="center"/>
    </xf>
    <xf numFmtId="0" fontId="61" fillId="0" borderId="0" xfId="44" applyFont="1" applyAlignment="1">
      <alignment vertical="center"/>
    </xf>
    <xf numFmtId="0" fontId="33" fillId="24" borderId="0" xfId="47" applyFont="1" applyFill="1" applyAlignment="1" applyProtection="1">
      <alignment vertical="center"/>
      <protection locked="0"/>
    </xf>
    <xf numFmtId="0" fontId="24" fillId="0" borderId="0" xfId="0" applyFont="1" applyFill="1">
      <alignment vertical="center"/>
    </xf>
    <xf numFmtId="0" fontId="24" fillId="0" borderId="0" xfId="0" applyFont="1" applyFill="1" applyAlignment="1">
      <alignment horizontal="center" vertical="center"/>
    </xf>
    <xf numFmtId="0" fontId="26" fillId="0" borderId="0" xfId="0" applyFont="1" applyFill="1" applyAlignment="1">
      <alignment horizontal="center" vertical="center" shrinkToFit="1"/>
    </xf>
    <xf numFmtId="0" fontId="24" fillId="0" borderId="0" xfId="0" applyFont="1" applyFill="1" applyAlignment="1">
      <alignment vertical="center"/>
    </xf>
    <xf numFmtId="0" fontId="30" fillId="0" borderId="0" xfId="0" applyFont="1" applyFill="1" applyAlignment="1">
      <alignment vertical="center"/>
    </xf>
    <xf numFmtId="0" fontId="28" fillId="0" borderId="0" xfId="0" applyFont="1" applyFill="1" applyAlignment="1">
      <alignment horizontal="left" vertical="center"/>
    </xf>
    <xf numFmtId="0" fontId="28" fillId="0" borderId="0" xfId="0" applyFont="1" applyFill="1" applyAlignment="1">
      <alignment horizontal="right" vertical="center" indent="1"/>
    </xf>
    <xf numFmtId="0" fontId="28" fillId="0" borderId="23" xfId="0" applyFont="1" applyFill="1" applyBorder="1" applyAlignment="1">
      <alignment horizontal="right" vertical="center" shrinkToFit="1"/>
    </xf>
    <xf numFmtId="0" fontId="25" fillId="0" borderId="0" xfId="0" applyFont="1" applyFill="1">
      <alignment vertical="center"/>
    </xf>
    <xf numFmtId="0" fontId="24" fillId="0" borderId="0" xfId="0" applyFont="1" applyFill="1" applyAlignment="1">
      <alignment horizontal="right"/>
    </xf>
    <xf numFmtId="0" fontId="31" fillId="0" borderId="42" xfId="0" applyFont="1" applyFill="1" applyBorder="1" applyAlignment="1">
      <alignment horizontal="center" vertical="center"/>
    </xf>
    <xf numFmtId="0" fontId="25" fillId="0" borderId="43" xfId="0" applyFont="1" applyFill="1" applyBorder="1" applyAlignment="1">
      <alignment horizontal="center" vertical="center"/>
    </xf>
    <xf numFmtId="0" fontId="25" fillId="0" borderId="44" xfId="0" applyFont="1" applyFill="1" applyBorder="1" applyAlignment="1">
      <alignment horizontal="right"/>
    </xf>
    <xf numFmtId="0" fontId="31" fillId="0" borderId="45" xfId="0" applyFont="1" applyFill="1" applyBorder="1" applyAlignment="1">
      <alignment horizontal="center" vertical="center"/>
    </xf>
    <xf numFmtId="0" fontId="25" fillId="0" borderId="46" xfId="0" applyFont="1" applyFill="1" applyBorder="1" applyAlignment="1">
      <alignment horizontal="center" vertical="center"/>
    </xf>
    <xf numFmtId="0" fontId="25" fillId="0" borderId="47" xfId="0" applyFont="1" applyFill="1" applyBorder="1" applyAlignment="1">
      <alignment horizontal="right"/>
    </xf>
    <xf numFmtId="0" fontId="31" fillId="0" borderId="191" xfId="0" applyFont="1" applyFill="1" applyBorder="1" applyAlignment="1">
      <alignment horizontal="center" vertical="center"/>
    </xf>
    <xf numFmtId="0" fontId="28" fillId="0" borderId="41" xfId="0" applyFont="1" applyFill="1" applyBorder="1" applyAlignment="1">
      <alignment horizontal="left" vertical="center"/>
    </xf>
    <xf numFmtId="0" fontId="25" fillId="0" borderId="41" xfId="0" applyFont="1" applyFill="1" applyBorder="1" applyAlignment="1">
      <alignment horizontal="center" vertical="center"/>
    </xf>
    <xf numFmtId="0" fontId="25" fillId="0" borderId="132" xfId="0" applyFont="1" applyFill="1" applyBorder="1" applyAlignment="1">
      <alignment horizontal="right"/>
    </xf>
    <xf numFmtId="0" fontId="31" fillId="0" borderId="48" xfId="0" applyFont="1" applyFill="1" applyBorder="1" applyAlignment="1">
      <alignment horizontal="center" vertical="center"/>
    </xf>
    <xf numFmtId="0" fontId="28" fillId="0" borderId="33" xfId="0" applyFont="1" applyFill="1" applyBorder="1" applyAlignment="1">
      <alignment vertical="center"/>
    </xf>
    <xf numFmtId="0" fontId="25" fillId="0" borderId="33" xfId="0" applyFont="1" applyFill="1" applyBorder="1" applyAlignment="1">
      <alignment horizontal="center" vertical="center"/>
    </xf>
    <xf numFmtId="0" fontId="29" fillId="0" borderId="49" xfId="0" applyFont="1" applyFill="1" applyBorder="1" applyAlignment="1">
      <alignment horizontal="right" vertical="center"/>
    </xf>
    <xf numFmtId="0" fontId="24" fillId="0" borderId="0" xfId="0" applyFont="1" applyFill="1" applyAlignment="1">
      <alignment vertical="top"/>
    </xf>
    <xf numFmtId="0" fontId="26" fillId="0" borderId="0" xfId="0" applyFont="1" applyFill="1" applyAlignment="1">
      <alignment horizontal="left"/>
    </xf>
    <xf numFmtId="0" fontId="24" fillId="0" borderId="0" xfId="0" applyFont="1" applyFill="1" applyAlignment="1">
      <alignment horizontal="center" vertical="top"/>
    </xf>
    <xf numFmtId="0" fontId="24" fillId="0" borderId="0" xfId="0" applyFont="1" applyFill="1" applyAlignment="1">
      <alignment horizontal="right" vertical="top"/>
    </xf>
    <xf numFmtId="0" fontId="26" fillId="0" borderId="26" xfId="0" applyFont="1" applyFill="1" applyBorder="1">
      <alignment vertical="center"/>
    </xf>
    <xf numFmtId="0" fontId="28" fillId="0" borderId="26" xfId="0" applyFont="1" applyFill="1" applyBorder="1">
      <alignment vertical="center"/>
    </xf>
    <xf numFmtId="0" fontId="26" fillId="0" borderId="26" xfId="0" applyFont="1" applyFill="1" applyBorder="1" applyAlignment="1">
      <alignment horizontal="center" vertical="center"/>
    </xf>
    <xf numFmtId="0" fontId="26" fillId="0" borderId="26" xfId="0" applyFont="1" applyFill="1" applyBorder="1" applyAlignment="1">
      <alignment horizontal="right" vertical="center"/>
    </xf>
    <xf numFmtId="0" fontId="26" fillId="0" borderId="10" xfId="0" applyFont="1" applyFill="1" applyBorder="1" applyAlignment="1">
      <alignment vertical="center"/>
    </xf>
    <xf numFmtId="0" fontId="24" fillId="0" borderId="11" xfId="0" applyFont="1" applyFill="1" applyBorder="1" applyAlignment="1">
      <alignment vertical="center"/>
    </xf>
    <xf numFmtId="0" fontId="24" fillId="0" borderId="12" xfId="0" applyFont="1" applyFill="1" applyBorder="1" applyAlignment="1">
      <alignment vertical="center"/>
    </xf>
    <xf numFmtId="0" fontId="71" fillId="26" borderId="143" xfId="48" applyFont="1" applyFill="1" applyBorder="1" applyAlignment="1">
      <alignment horizontal="center" vertical="center" shrinkToFit="1"/>
    </xf>
    <xf numFmtId="179" fontId="77" fillId="0" borderId="143" xfId="0" applyNumberFormat="1" applyFont="1" applyBorder="1" applyAlignment="1">
      <alignment horizontal="center" vertical="center" shrinkToFit="1"/>
    </xf>
    <xf numFmtId="179" fontId="71" fillId="0" borderId="188" xfId="0" applyNumberFormat="1" applyFont="1" applyBorder="1" applyAlignment="1">
      <alignment horizontal="center" vertical="center" shrinkToFit="1"/>
    </xf>
    <xf numFmtId="38" fontId="71" fillId="0" borderId="110" xfId="0" applyNumberFormat="1" applyFont="1" applyBorder="1" applyAlignment="1">
      <alignment horizontal="center" vertical="center" shrinkToFit="1"/>
    </xf>
    <xf numFmtId="38" fontId="71" fillId="0" borderId="143" xfId="0" applyNumberFormat="1" applyFont="1" applyBorder="1" applyAlignment="1">
      <alignment horizontal="center" vertical="center" shrinkToFit="1"/>
    </xf>
    <xf numFmtId="176" fontId="32" fillId="28" borderId="150" xfId="47" applyNumberFormat="1" applyFont="1" applyFill="1" applyBorder="1" applyProtection="1">
      <alignment vertical="center"/>
      <protection locked="0"/>
    </xf>
    <xf numFmtId="176" fontId="32" fillId="28" borderId="190" xfId="47" applyNumberFormat="1" applyFont="1" applyFill="1" applyBorder="1" applyProtection="1">
      <alignment vertical="center"/>
      <protection locked="0"/>
    </xf>
    <xf numFmtId="179" fontId="32" fillId="28" borderId="111" xfId="47" applyNumberFormat="1" applyFont="1" applyFill="1" applyBorder="1" applyProtection="1">
      <alignment vertical="center"/>
      <protection locked="0"/>
    </xf>
    <xf numFmtId="179" fontId="32" fillId="28" borderId="145" xfId="47" applyNumberFormat="1" applyFont="1" applyFill="1" applyBorder="1" applyProtection="1">
      <alignment vertical="center"/>
      <protection locked="0"/>
    </xf>
    <xf numFmtId="179" fontId="32" fillId="28" borderId="152" xfId="47" applyNumberFormat="1" applyFont="1" applyFill="1" applyBorder="1" applyProtection="1">
      <alignment vertical="center"/>
      <protection locked="0"/>
    </xf>
    <xf numFmtId="179" fontId="32" fillId="28" borderId="156" xfId="47" applyNumberFormat="1" applyFont="1" applyFill="1" applyBorder="1" applyProtection="1">
      <alignment vertical="center"/>
      <protection locked="0"/>
    </xf>
    <xf numFmtId="176" fontId="32" fillId="28" borderId="127" xfId="47" applyNumberFormat="1" applyFont="1" applyFill="1" applyBorder="1" applyProtection="1">
      <alignment vertical="center"/>
      <protection locked="0"/>
    </xf>
    <xf numFmtId="0" fontId="59" fillId="0" borderId="123" xfId="44" applyFont="1" applyBorder="1" applyAlignment="1">
      <alignment horizontal="center" vertical="center"/>
    </xf>
    <xf numFmtId="0" fontId="59" fillId="0" borderId="62" xfId="44" applyFont="1" applyBorder="1" applyAlignment="1">
      <alignment horizontal="center" vertical="center"/>
    </xf>
    <xf numFmtId="176" fontId="32" fillId="28" borderId="139" xfId="47" applyNumberFormat="1" applyFont="1" applyFill="1" applyBorder="1" applyProtection="1">
      <alignment vertical="center"/>
      <protection locked="0"/>
    </xf>
    <xf numFmtId="0" fontId="71" fillId="0" borderId="0" xfId="48" applyFont="1" applyFill="1" applyAlignment="1">
      <alignment vertical="center"/>
    </xf>
    <xf numFmtId="0" fontId="71" fillId="0" borderId="108" xfId="0" applyFont="1" applyFill="1" applyBorder="1" applyAlignment="1">
      <alignment vertical="center" shrinkToFit="1"/>
    </xf>
    <xf numFmtId="0" fontId="71" fillId="0" borderId="110" xfId="0" applyFont="1" applyFill="1" applyBorder="1" applyAlignment="1">
      <alignment vertical="center" shrinkToFit="1"/>
    </xf>
    <xf numFmtId="179" fontId="71" fillId="0" borderId="147" xfId="0" applyNumberFormat="1" applyFont="1" applyFill="1" applyBorder="1" applyAlignment="1">
      <alignment vertical="center" shrinkToFit="1"/>
    </xf>
    <xf numFmtId="179" fontId="71" fillId="0" borderId="110" xfId="0" applyNumberFormat="1" applyFont="1" applyFill="1" applyBorder="1" applyAlignment="1">
      <alignment horizontal="center" vertical="center" shrinkToFit="1"/>
    </xf>
    <xf numFmtId="179" fontId="71" fillId="0" borderId="110" xfId="0" applyNumberFormat="1" applyFont="1" applyFill="1" applyBorder="1" applyAlignment="1">
      <alignment vertical="center" shrinkToFit="1"/>
    </xf>
    <xf numFmtId="179" fontId="71" fillId="0" borderId="152" xfId="0" applyNumberFormat="1" applyFont="1" applyFill="1" applyBorder="1" applyAlignment="1">
      <alignment horizontal="center" vertical="center" shrinkToFit="1"/>
    </xf>
    <xf numFmtId="179" fontId="71" fillId="0" borderId="152" xfId="0" applyNumberFormat="1" applyFont="1" applyFill="1" applyBorder="1" applyAlignment="1">
      <alignment vertical="center" shrinkToFit="1"/>
    </xf>
    <xf numFmtId="14" fontId="40" fillId="28" borderId="150" xfId="47" applyNumberFormat="1" applyFont="1" applyFill="1" applyBorder="1" applyAlignment="1" applyProtection="1">
      <alignment horizontal="center" vertical="center"/>
      <protection locked="0"/>
    </xf>
    <xf numFmtId="14" fontId="40" fillId="28" borderId="190" xfId="47" applyNumberFormat="1" applyFont="1" applyFill="1" applyBorder="1" applyAlignment="1" applyProtection="1">
      <alignment horizontal="center" vertical="center"/>
      <protection locked="0"/>
    </xf>
    <xf numFmtId="0" fontId="65" fillId="0" borderId="0" xfId="44" applyFont="1" applyAlignment="1">
      <alignment horizontal="left" vertical="center" wrapText="1"/>
    </xf>
    <xf numFmtId="0" fontId="56" fillId="0" borderId="0" xfId="44" applyFont="1" applyAlignment="1">
      <alignment horizontal="center" vertical="center" wrapText="1"/>
    </xf>
    <xf numFmtId="0" fontId="57" fillId="0" borderId="0" xfId="44" applyFont="1" applyAlignment="1">
      <alignment horizontal="center" vertical="center"/>
    </xf>
    <xf numFmtId="0" fontId="57" fillId="0" borderId="0" xfId="44" applyFont="1" applyBorder="1">
      <alignment vertical="center"/>
    </xf>
    <xf numFmtId="0" fontId="59" fillId="0" borderId="0" xfId="44" applyFont="1" applyBorder="1">
      <alignment vertical="center"/>
    </xf>
    <xf numFmtId="0" fontId="59" fillId="0" borderId="0" xfId="44" applyFont="1" applyBorder="1" applyAlignment="1">
      <alignment horizontal="right" vertical="center"/>
    </xf>
    <xf numFmtId="0" fontId="89" fillId="24" borderId="0" xfId="42" applyFont="1" applyFill="1" applyAlignment="1">
      <alignment horizontal="distributed" vertical="center"/>
    </xf>
    <xf numFmtId="0" fontId="46" fillId="28" borderId="0" xfId="42" applyFont="1" applyFill="1" applyBorder="1" applyAlignment="1">
      <alignment vertical="center"/>
    </xf>
    <xf numFmtId="0" fontId="65" fillId="0" borderId="0" xfId="44" applyFont="1" applyAlignment="1">
      <alignment horizontal="right" vertical="center"/>
    </xf>
    <xf numFmtId="57" fontId="57" fillId="0" borderId="0" xfId="44" applyNumberFormat="1" applyFont="1" applyAlignment="1">
      <alignment vertical="center" wrapText="1"/>
    </xf>
    <xf numFmtId="0" fontId="57" fillId="0" borderId="71" xfId="44" applyFont="1" applyBorder="1" applyAlignment="1">
      <alignment vertical="center" wrapText="1"/>
    </xf>
    <xf numFmtId="0" fontId="0" fillId="0" borderId="16" xfId="0" applyBorder="1">
      <alignment vertical="center"/>
    </xf>
    <xf numFmtId="0" fontId="86" fillId="0" borderId="0" xfId="0" applyFont="1">
      <alignment vertical="center"/>
    </xf>
    <xf numFmtId="0" fontId="87" fillId="0" borderId="0" xfId="44" applyFont="1">
      <alignment vertical="center"/>
    </xf>
    <xf numFmtId="183" fontId="64" fillId="0" borderId="0" xfId="44" applyNumberFormat="1" applyFont="1" applyAlignment="1">
      <alignment horizontal="center" vertical="center"/>
    </xf>
    <xf numFmtId="0" fontId="57" fillId="0" borderId="0" xfId="44" applyFont="1" applyAlignment="1">
      <alignment horizontal="left" vertical="top"/>
    </xf>
    <xf numFmtId="0" fontId="90" fillId="0" borderId="0" xfId="44" applyFont="1" applyAlignment="1">
      <alignment horizontal="center" vertical="center"/>
    </xf>
    <xf numFmtId="183" fontId="57" fillId="0" borderId="0" xfId="44" applyNumberFormat="1" applyFont="1" applyFill="1">
      <alignment vertical="center"/>
    </xf>
    <xf numFmtId="0" fontId="0" fillId="0" borderId="0" xfId="0">
      <alignment vertical="center"/>
    </xf>
    <xf numFmtId="0" fontId="56" fillId="0" borderId="0" xfId="44" applyFont="1">
      <alignment vertical="center"/>
    </xf>
    <xf numFmtId="0" fontId="57" fillId="0" borderId="0" xfId="44" applyFont="1">
      <alignment vertical="center"/>
    </xf>
    <xf numFmtId="0" fontId="57" fillId="0" borderId="0" xfId="44" applyFont="1" applyAlignment="1">
      <alignment horizontal="right" vertical="center"/>
    </xf>
    <xf numFmtId="0" fontId="57" fillId="0" borderId="0" xfId="44" applyFont="1" applyAlignment="1">
      <alignment vertical="center" wrapText="1"/>
    </xf>
    <xf numFmtId="0" fontId="57" fillId="0" borderId="0" xfId="44" applyFont="1" applyAlignment="1">
      <alignment horizontal="center" vertical="center" wrapText="1"/>
    </xf>
    <xf numFmtId="0" fontId="57" fillId="0" borderId="0" xfId="44" applyFont="1" applyAlignment="1">
      <alignment horizontal="left" vertical="center" wrapText="1"/>
    </xf>
    <xf numFmtId="0" fontId="59" fillId="0" borderId="0" xfId="44" applyFont="1">
      <alignment vertical="center"/>
    </xf>
    <xf numFmtId="0" fontId="63" fillId="0" borderId="0" xfId="44" applyFont="1" applyAlignment="1">
      <alignment horizontal="left" vertical="center"/>
    </xf>
    <xf numFmtId="0" fontId="57" fillId="0" borderId="41" xfId="44" applyFont="1" applyBorder="1">
      <alignment vertical="center"/>
    </xf>
    <xf numFmtId="0" fontId="59" fillId="0" borderId="41" xfId="44" applyFont="1" applyBorder="1">
      <alignment vertical="center"/>
    </xf>
    <xf numFmtId="0" fontId="59" fillId="0" borderId="41" xfId="44" applyFont="1" applyBorder="1" applyAlignment="1">
      <alignment horizontal="right" vertical="center"/>
    </xf>
    <xf numFmtId="0" fontId="59" fillId="0" borderId="0" xfId="44" applyFont="1" applyAlignment="1"/>
    <xf numFmtId="0" fontId="56" fillId="0" borderId="0" xfId="44" applyFont="1" applyAlignment="1">
      <alignment horizontal="center" vertical="center" wrapText="1"/>
    </xf>
    <xf numFmtId="0" fontId="64" fillId="0" borderId="133" xfId="44" applyFont="1" applyBorder="1" applyAlignment="1">
      <alignment horizontal="center" vertical="center"/>
    </xf>
    <xf numFmtId="0" fontId="65" fillId="0" borderId="0" xfId="44" applyFont="1">
      <alignment vertical="center"/>
    </xf>
    <xf numFmtId="0" fontId="57" fillId="0" borderId="0" xfId="44" applyFont="1" applyAlignment="1">
      <alignment horizontal="center" vertical="center"/>
    </xf>
    <xf numFmtId="183" fontId="57" fillId="0" borderId="0" xfId="44" applyNumberFormat="1" applyFont="1">
      <alignment vertical="center"/>
    </xf>
    <xf numFmtId="0" fontId="66" fillId="0" borderId="0" xfId="44" applyFont="1">
      <alignment vertical="center"/>
    </xf>
    <xf numFmtId="0" fontId="56" fillId="0" borderId="0" xfId="44" applyFont="1" applyAlignment="1">
      <alignment vertical="top"/>
    </xf>
    <xf numFmtId="0" fontId="62" fillId="0" borderId="0" xfId="44" applyFont="1">
      <alignment vertical="center"/>
    </xf>
    <xf numFmtId="0" fontId="64" fillId="0" borderId="0" xfId="44" applyFont="1">
      <alignment vertical="center"/>
    </xf>
    <xf numFmtId="0" fontId="65" fillId="0" borderId="0" xfId="44" applyFont="1" applyAlignment="1">
      <alignment horizontal="left" vertical="center" wrapText="1"/>
    </xf>
    <xf numFmtId="0" fontId="57" fillId="0" borderId="0" xfId="44" applyFont="1" applyAlignment="1">
      <alignment vertical="top"/>
    </xf>
    <xf numFmtId="183" fontId="57" fillId="0" borderId="0" xfId="44" applyNumberFormat="1" applyFont="1" applyFill="1">
      <alignment vertical="center"/>
    </xf>
    <xf numFmtId="0" fontId="57" fillId="0" borderId="133" xfId="44" applyFont="1" applyBorder="1" applyAlignment="1">
      <alignment vertical="center" wrapText="1"/>
    </xf>
    <xf numFmtId="14" fontId="40" fillId="28" borderId="143" xfId="47" applyNumberFormat="1" applyFont="1" applyFill="1" applyBorder="1" applyAlignment="1" applyProtection="1">
      <alignment horizontal="center" vertical="center"/>
      <protection locked="0"/>
    </xf>
    <xf numFmtId="14" fontId="40" fillId="28" borderId="152" xfId="47" applyNumberFormat="1" applyFont="1" applyFill="1" applyBorder="1" applyAlignment="1" applyProtection="1">
      <alignment horizontal="center" vertical="center"/>
      <protection locked="0"/>
    </xf>
    <xf numFmtId="14" fontId="40" fillId="28" borderId="58" xfId="47" applyNumberFormat="1" applyFont="1" applyFill="1" applyBorder="1" applyAlignment="1" applyProtection="1">
      <alignment horizontal="center" vertical="center"/>
      <protection locked="0"/>
    </xf>
    <xf numFmtId="0" fontId="32" fillId="24" borderId="0" xfId="47" applyFont="1" applyFill="1" applyProtection="1">
      <alignment vertical="center"/>
      <protection locked="0"/>
    </xf>
    <xf numFmtId="0" fontId="33" fillId="24" borderId="0" xfId="47" applyFont="1" applyFill="1" applyAlignment="1" applyProtection="1">
      <alignment horizontal="left" vertical="center"/>
      <protection locked="0"/>
    </xf>
    <xf numFmtId="0" fontId="33" fillId="24" borderId="0" xfId="47" applyFont="1" applyFill="1" applyAlignment="1" applyProtection="1">
      <alignment horizontal="center" vertical="center"/>
      <protection locked="0"/>
    </xf>
    <xf numFmtId="0" fontId="33" fillId="24" borderId="0" xfId="47" applyFont="1" applyFill="1" applyProtection="1">
      <alignment vertical="center"/>
      <protection locked="0"/>
    </xf>
    <xf numFmtId="0" fontId="33" fillId="24" borderId="0" xfId="47" applyFont="1" applyFill="1" applyAlignment="1" applyProtection="1">
      <alignment horizontal="right" vertical="center"/>
      <protection locked="0"/>
    </xf>
    <xf numFmtId="0" fontId="32" fillId="0" borderId="0" xfId="47" applyFont="1" applyProtection="1">
      <alignment vertical="center"/>
      <protection locked="0"/>
    </xf>
    <xf numFmtId="0" fontId="32" fillId="0" borderId="0" xfId="47" applyFont="1" applyAlignment="1" applyProtection="1">
      <alignment horizontal="center" vertical="center"/>
      <protection locked="0"/>
    </xf>
    <xf numFmtId="0" fontId="36" fillId="24" borderId="0" xfId="47" applyFont="1" applyFill="1" applyAlignment="1" applyProtection="1">
      <alignment vertical="center"/>
      <protection locked="0"/>
    </xf>
    <xf numFmtId="0" fontId="32" fillId="24" borderId="0" xfId="47" applyFont="1" applyFill="1" applyAlignment="1" applyProtection="1">
      <protection locked="0"/>
    </xf>
    <xf numFmtId="0" fontId="32" fillId="0" borderId="0" xfId="47" applyFont="1" applyAlignment="1" applyProtection="1">
      <protection locked="0"/>
    </xf>
    <xf numFmtId="0" fontId="32" fillId="24" borderId="0" xfId="47" applyFont="1" applyFill="1" applyAlignment="1" applyProtection="1">
      <alignment horizontal="center" vertical="center"/>
      <protection locked="0"/>
    </xf>
    <xf numFmtId="0" fontId="38" fillId="24" borderId="0" xfId="47" applyFont="1" applyFill="1" applyProtection="1">
      <alignment vertical="center"/>
      <protection locked="0"/>
    </xf>
    <xf numFmtId="0" fontId="40" fillId="24" borderId="0" xfId="47" applyFont="1" applyFill="1" applyProtection="1">
      <alignment vertical="center"/>
      <protection locked="0"/>
    </xf>
    <xf numFmtId="0" fontId="32" fillId="24" borderId="0" xfId="47" applyFont="1" applyFill="1" applyBorder="1" applyAlignment="1" applyProtection="1">
      <alignment horizontal="center" vertical="center"/>
      <protection locked="0"/>
    </xf>
    <xf numFmtId="0" fontId="42" fillId="24" borderId="0" xfId="47" applyFont="1" applyFill="1" applyBorder="1" applyProtection="1">
      <alignment vertical="center"/>
      <protection locked="0"/>
    </xf>
    <xf numFmtId="0" fontId="43" fillId="24" borderId="0" xfId="47" applyFont="1" applyFill="1" applyAlignment="1" applyProtection="1">
      <alignment horizontal="center" vertical="center"/>
      <protection locked="0"/>
    </xf>
    <xf numFmtId="0" fontId="32" fillId="26" borderId="147" xfId="47" applyFont="1" applyFill="1" applyBorder="1" applyAlignment="1" applyProtection="1">
      <alignment horizontal="center" vertical="center" wrapText="1"/>
      <protection locked="0"/>
    </xf>
    <xf numFmtId="0" fontId="32" fillId="26" borderId="148" xfId="47" applyFont="1" applyFill="1" applyBorder="1" applyAlignment="1" applyProtection="1">
      <alignment horizontal="center" vertical="center" wrapText="1"/>
      <protection locked="0"/>
    </xf>
    <xf numFmtId="0" fontId="32" fillId="26" borderId="149" xfId="47" applyFont="1" applyFill="1" applyBorder="1" applyAlignment="1" applyProtection="1">
      <alignment horizontal="center" vertical="center"/>
      <protection locked="0"/>
    </xf>
    <xf numFmtId="0" fontId="32" fillId="26" borderId="149" xfId="47" applyFont="1" applyFill="1" applyBorder="1" applyAlignment="1" applyProtection="1">
      <alignment horizontal="center" vertical="center" wrapText="1"/>
      <protection locked="0"/>
    </xf>
    <xf numFmtId="0" fontId="32" fillId="26" borderId="92" xfId="47" applyFont="1" applyFill="1" applyBorder="1" applyAlignment="1" applyProtection="1">
      <alignment horizontal="center" vertical="center" wrapText="1"/>
      <protection locked="0"/>
    </xf>
    <xf numFmtId="0" fontId="32" fillId="26" borderId="11" xfId="47" applyFont="1" applyFill="1" applyBorder="1" applyAlignment="1" applyProtection="1">
      <alignment horizontal="center" vertical="center" wrapText="1"/>
      <protection locked="0"/>
    </xf>
    <xf numFmtId="176" fontId="84" fillId="26" borderId="94" xfId="47" applyNumberFormat="1" applyFont="1" applyFill="1" applyBorder="1" applyAlignment="1" applyProtection="1">
      <alignment horizontal="center" vertical="center" wrapText="1"/>
      <protection locked="0"/>
    </xf>
    <xf numFmtId="0" fontId="43" fillId="26" borderId="92" xfId="47" applyFont="1" applyFill="1" applyBorder="1" applyAlignment="1" applyProtection="1">
      <alignment horizontal="center" vertical="center" wrapText="1"/>
      <protection locked="0"/>
    </xf>
    <xf numFmtId="0" fontId="43" fillId="26" borderId="93" xfId="47" applyFont="1" applyFill="1" applyBorder="1" applyAlignment="1" applyProtection="1">
      <alignment horizontal="center" vertical="center" wrapText="1"/>
      <protection locked="0"/>
    </xf>
    <xf numFmtId="0" fontId="43" fillId="0" borderId="0" xfId="47" applyFont="1" applyAlignment="1" applyProtection="1">
      <alignment horizontal="center" vertical="center"/>
      <protection locked="0"/>
    </xf>
    <xf numFmtId="0" fontId="44" fillId="24" borderId="0" xfId="47" applyFont="1" applyFill="1" applyAlignment="1" applyProtection="1">
      <alignment vertical="center" textRotation="255"/>
      <protection locked="0"/>
    </xf>
    <xf numFmtId="0" fontId="32" fillId="27" borderId="94" xfId="47" applyFont="1" applyFill="1" applyBorder="1" applyAlignment="1" applyProtection="1">
      <alignment horizontal="center" vertical="center"/>
      <protection locked="0"/>
    </xf>
    <xf numFmtId="0" fontId="32" fillId="27" borderId="92" xfId="47" applyFont="1" applyFill="1" applyBorder="1" applyAlignment="1" applyProtection="1">
      <alignment horizontal="center" vertical="center" shrinkToFit="1"/>
      <protection locked="0"/>
    </xf>
    <xf numFmtId="0" fontId="32" fillId="27" borderId="92" xfId="47" applyFont="1" applyFill="1" applyBorder="1" applyAlignment="1" applyProtection="1">
      <alignment horizontal="center" vertical="center"/>
      <protection locked="0"/>
    </xf>
    <xf numFmtId="14" fontId="40" fillId="27" borderId="92" xfId="47" applyNumberFormat="1" applyFont="1" applyFill="1" applyBorder="1" applyAlignment="1" applyProtection="1">
      <alignment horizontal="center" vertical="center"/>
      <protection locked="0"/>
    </xf>
    <xf numFmtId="176" fontId="32" fillId="27" borderId="94" xfId="47" applyNumberFormat="1" applyFont="1" applyFill="1" applyBorder="1" applyProtection="1">
      <alignment vertical="center"/>
      <protection locked="0"/>
    </xf>
    <xf numFmtId="179" fontId="32" fillId="27" borderId="158" xfId="47" applyNumberFormat="1" applyFont="1" applyFill="1" applyBorder="1" applyProtection="1">
      <alignment vertical="center"/>
      <protection locked="0"/>
    </xf>
    <xf numFmtId="179" fontId="32" fillId="27" borderId="158" xfId="47" applyNumberFormat="1" applyFont="1" applyFill="1" applyBorder="1" applyAlignment="1" applyProtection="1">
      <alignment horizontal="center" vertical="center"/>
      <protection locked="0"/>
    </xf>
    <xf numFmtId="179" fontId="32" fillId="27" borderId="107" xfId="47" applyNumberFormat="1" applyFont="1" applyFill="1" applyBorder="1" applyProtection="1">
      <alignment vertical="center"/>
      <protection locked="0"/>
    </xf>
    <xf numFmtId="179" fontId="32" fillId="27" borderId="140" xfId="47" applyNumberFormat="1" applyFont="1" applyFill="1" applyBorder="1" applyProtection="1">
      <alignment vertical="center"/>
      <protection locked="0"/>
    </xf>
    <xf numFmtId="176" fontId="32" fillId="27" borderId="157" xfId="47" applyNumberFormat="1" applyFont="1" applyFill="1" applyBorder="1" applyProtection="1">
      <alignment vertical="center"/>
      <protection locked="0"/>
    </xf>
    <xf numFmtId="179" fontId="32" fillId="27" borderId="92" xfId="47" applyNumberFormat="1" applyFont="1" applyFill="1" applyBorder="1" applyProtection="1">
      <alignment vertical="center"/>
      <protection locked="0"/>
    </xf>
    <xf numFmtId="179" fontId="32" fillId="27" borderId="92" xfId="47" applyNumberFormat="1" applyFont="1" applyFill="1" applyBorder="1" applyAlignment="1" applyProtection="1">
      <alignment horizontal="center" vertical="center"/>
      <protection locked="0"/>
    </xf>
    <xf numFmtId="179" fontId="32" fillId="27" borderId="155" xfId="47" applyNumberFormat="1" applyFont="1" applyFill="1" applyBorder="1" applyProtection="1">
      <alignment vertical="center"/>
      <protection locked="0"/>
    </xf>
    <xf numFmtId="179" fontId="32" fillId="27" borderId="93" xfId="47" applyNumberFormat="1" applyFont="1" applyFill="1" applyBorder="1" applyProtection="1">
      <alignment vertical="center"/>
      <protection locked="0"/>
    </xf>
    <xf numFmtId="0" fontId="42" fillId="24" borderId="0" xfId="47" applyFont="1" applyFill="1" applyProtection="1">
      <alignment vertical="center"/>
      <protection locked="0"/>
    </xf>
    <xf numFmtId="179" fontId="32" fillId="28" borderId="58" xfId="47" applyNumberFormat="1" applyFont="1" applyFill="1" applyBorder="1" applyProtection="1">
      <alignment vertical="center"/>
      <protection locked="0"/>
    </xf>
    <xf numFmtId="179" fontId="32" fillId="28" borderId="143" xfId="47" applyNumberFormat="1" applyFont="1" applyFill="1" applyBorder="1" applyProtection="1">
      <alignment vertical="center"/>
      <protection locked="0"/>
    </xf>
    <xf numFmtId="0" fontId="43" fillId="24" borderId="0" xfId="47" applyFont="1" applyFill="1" applyBorder="1" applyAlignment="1" applyProtection="1">
      <alignment horizontal="left" vertical="center"/>
      <protection locked="0"/>
    </xf>
    <xf numFmtId="177" fontId="32" fillId="24" borderId="0" xfId="47" applyNumberFormat="1" applyFont="1" applyFill="1" applyBorder="1" applyProtection="1">
      <alignment vertical="center"/>
      <protection locked="0"/>
    </xf>
    <xf numFmtId="176" fontId="32" fillId="24" borderId="0" xfId="47" applyNumberFormat="1" applyFont="1" applyFill="1" applyBorder="1" applyProtection="1">
      <alignment vertical="center"/>
      <protection locked="0"/>
    </xf>
    <xf numFmtId="180" fontId="32" fillId="24" borderId="0" xfId="47" applyNumberFormat="1" applyFont="1" applyFill="1" applyBorder="1" applyProtection="1">
      <alignment vertical="center"/>
      <protection locked="0"/>
    </xf>
    <xf numFmtId="0" fontId="42" fillId="24" borderId="0" xfId="47" applyFont="1" applyFill="1" applyAlignment="1" applyProtection="1">
      <alignment horizontal="center" vertical="center"/>
      <protection locked="0"/>
    </xf>
    <xf numFmtId="176" fontId="43" fillId="26" borderId="72" xfId="47" applyNumberFormat="1" applyFont="1" applyFill="1" applyBorder="1" applyAlignment="1" applyProtection="1">
      <alignment horizontal="center" vertical="center" wrapText="1"/>
      <protection locked="0"/>
    </xf>
    <xf numFmtId="0" fontId="43" fillId="26" borderId="192" xfId="47" applyFont="1" applyFill="1" applyBorder="1" applyAlignment="1" applyProtection="1">
      <alignment horizontal="center" vertical="center" wrapText="1"/>
      <protection locked="0"/>
    </xf>
    <xf numFmtId="0" fontId="43" fillId="26" borderId="159" xfId="47" applyFont="1" applyFill="1" applyBorder="1" applyAlignment="1" applyProtection="1">
      <alignment horizontal="center" vertical="center" wrapText="1"/>
      <protection locked="0"/>
    </xf>
    <xf numFmtId="176" fontId="32" fillId="27" borderId="93" xfId="47" applyNumberFormat="1" applyFont="1" applyFill="1" applyBorder="1" applyProtection="1">
      <alignment vertical="center"/>
      <protection locked="0"/>
    </xf>
    <xf numFmtId="179" fontId="32" fillId="27" borderId="193" xfId="47" applyNumberFormat="1" applyFont="1" applyFill="1" applyBorder="1" applyProtection="1">
      <alignment vertical="center"/>
      <protection locked="0"/>
    </xf>
    <xf numFmtId="179" fontId="32" fillId="27" borderId="160" xfId="47" applyNumberFormat="1" applyFont="1" applyFill="1" applyBorder="1" applyProtection="1">
      <alignment vertical="center"/>
      <protection locked="0"/>
    </xf>
    <xf numFmtId="179" fontId="32" fillId="31" borderId="194" xfId="47" applyNumberFormat="1" applyFont="1" applyFill="1" applyBorder="1" applyProtection="1">
      <alignment vertical="center"/>
      <protection locked="0"/>
    </xf>
    <xf numFmtId="179" fontId="32" fillId="31" borderId="186" xfId="47" applyNumberFormat="1" applyFont="1" applyFill="1" applyBorder="1" applyProtection="1">
      <alignment vertical="center"/>
      <protection locked="0"/>
    </xf>
    <xf numFmtId="179" fontId="32" fillId="31" borderId="195" xfId="47" applyNumberFormat="1" applyFont="1" applyFill="1" applyBorder="1" applyProtection="1">
      <alignment vertical="center"/>
      <protection locked="0"/>
    </xf>
    <xf numFmtId="179" fontId="32" fillId="31" borderId="162" xfId="47" applyNumberFormat="1" applyFont="1" applyFill="1" applyBorder="1" applyProtection="1">
      <alignment vertical="center"/>
      <protection locked="0"/>
    </xf>
    <xf numFmtId="179" fontId="32" fillId="31" borderId="196" xfId="47" applyNumberFormat="1" applyFont="1" applyFill="1" applyBorder="1" applyProtection="1">
      <alignment vertical="center"/>
      <protection locked="0"/>
    </xf>
    <xf numFmtId="179" fontId="32" fillId="31" borderId="163" xfId="47" applyNumberFormat="1" applyFont="1" applyFill="1" applyBorder="1" applyProtection="1">
      <alignment vertical="center"/>
      <protection locked="0"/>
    </xf>
    <xf numFmtId="176" fontId="32" fillId="28" borderId="185" xfId="47" applyNumberFormat="1" applyFont="1" applyFill="1" applyBorder="1" applyProtection="1">
      <alignment vertical="center"/>
      <protection locked="0"/>
    </xf>
    <xf numFmtId="176" fontId="32" fillId="28" borderId="61" xfId="47" applyNumberFormat="1" applyFont="1" applyFill="1" applyBorder="1" applyProtection="1">
      <alignment vertical="center"/>
      <protection locked="0"/>
    </xf>
    <xf numFmtId="179" fontId="32" fillId="31" borderId="161" xfId="47" applyNumberFormat="1" applyFont="1" applyFill="1" applyBorder="1" applyProtection="1">
      <alignment vertical="center"/>
      <protection locked="0"/>
    </xf>
    <xf numFmtId="176" fontId="32" fillId="28" borderId="164" xfId="47" applyNumberFormat="1" applyFont="1" applyFill="1" applyBorder="1" applyProtection="1">
      <alignment vertical="center"/>
      <protection locked="0"/>
    </xf>
    <xf numFmtId="0" fontId="32" fillId="26" borderId="94" xfId="47" applyFont="1" applyFill="1" applyBorder="1" applyAlignment="1" applyProtection="1">
      <alignment horizontal="center" vertical="center" wrapText="1"/>
      <protection locked="0"/>
    </xf>
    <xf numFmtId="0" fontId="32" fillId="26" borderId="153" xfId="47" applyFont="1" applyFill="1" applyBorder="1" applyAlignment="1" applyProtection="1">
      <alignment horizontal="center" vertical="center" wrapText="1"/>
      <protection locked="0"/>
    </xf>
    <xf numFmtId="0" fontId="32" fillId="26" borderId="154" xfId="47" applyFont="1" applyFill="1" applyBorder="1" applyAlignment="1" applyProtection="1">
      <alignment horizontal="center" vertical="center"/>
      <protection locked="0"/>
    </xf>
    <xf numFmtId="0" fontId="32" fillId="26" borderId="154" xfId="47" applyFont="1" applyFill="1" applyBorder="1" applyAlignment="1" applyProtection="1">
      <alignment horizontal="center" vertical="center" wrapText="1"/>
      <protection locked="0"/>
    </xf>
    <xf numFmtId="0" fontId="32" fillId="26" borderId="71" xfId="47" applyFont="1" applyFill="1" applyBorder="1" applyAlignment="1" applyProtection="1">
      <alignment horizontal="center" vertical="center" wrapText="1"/>
      <protection locked="0"/>
    </xf>
    <xf numFmtId="176" fontId="43" fillId="26" borderId="93" xfId="47" applyNumberFormat="1" applyFont="1" applyFill="1" applyBorder="1" applyAlignment="1" applyProtection="1">
      <alignment horizontal="center" vertical="center" wrapText="1"/>
      <protection locked="0"/>
    </xf>
    <xf numFmtId="0" fontId="43" fillId="26" borderId="198" xfId="47" applyFont="1" applyFill="1" applyBorder="1" applyAlignment="1" applyProtection="1">
      <alignment horizontal="center" vertical="center" wrapText="1"/>
      <protection locked="0"/>
    </xf>
    <xf numFmtId="0" fontId="32" fillId="27" borderId="158" xfId="47" applyFont="1" applyFill="1" applyBorder="1" applyAlignment="1" applyProtection="1">
      <alignment horizontal="center" vertical="center"/>
      <protection locked="0"/>
    </xf>
    <xf numFmtId="0" fontId="32" fillId="27" borderId="158" xfId="47" applyFont="1" applyFill="1" applyBorder="1" applyAlignment="1" applyProtection="1">
      <alignment horizontal="center" vertical="center" shrinkToFit="1"/>
      <protection locked="0"/>
    </xf>
    <xf numFmtId="0" fontId="32" fillId="27" borderId="107" xfId="47" applyFont="1" applyFill="1" applyBorder="1" applyAlignment="1" applyProtection="1">
      <alignment horizontal="center" vertical="center"/>
      <protection locked="0"/>
    </xf>
    <xf numFmtId="179" fontId="32" fillId="27" borderId="199" xfId="47" applyNumberFormat="1" applyFont="1" applyFill="1" applyBorder="1" applyProtection="1">
      <alignment vertical="center"/>
      <protection locked="0"/>
    </xf>
    <xf numFmtId="179" fontId="32" fillId="27" borderId="187" xfId="47" applyNumberFormat="1" applyFont="1" applyFill="1" applyBorder="1" applyProtection="1">
      <alignment vertical="center"/>
      <protection locked="0"/>
    </xf>
    <xf numFmtId="179" fontId="32" fillId="27" borderId="160" xfId="47" applyNumberFormat="1" applyFont="1" applyFill="1" applyBorder="1" applyAlignment="1" applyProtection="1">
      <alignment horizontal="center" vertical="center"/>
      <protection locked="0"/>
    </xf>
    <xf numFmtId="176" fontId="32" fillId="28" borderId="128" xfId="47" applyNumberFormat="1" applyFont="1" applyFill="1" applyBorder="1" applyProtection="1">
      <alignment vertical="center"/>
      <protection locked="0"/>
    </xf>
    <xf numFmtId="179" fontId="32" fillId="31" borderId="200" xfId="47" applyNumberFormat="1" applyFont="1" applyFill="1" applyBorder="1" applyProtection="1">
      <alignment vertical="center"/>
      <protection locked="0"/>
    </xf>
    <xf numFmtId="177" fontId="32" fillId="24" borderId="0" xfId="47" applyNumberFormat="1" applyFont="1" applyFill="1" applyProtection="1">
      <alignment vertical="center"/>
      <protection locked="0"/>
    </xf>
    <xf numFmtId="176" fontId="32" fillId="24" borderId="0" xfId="47" applyNumberFormat="1" applyFont="1" applyFill="1" applyProtection="1">
      <alignment vertical="center"/>
      <protection locked="0"/>
    </xf>
    <xf numFmtId="0" fontId="2" fillId="0" borderId="0" xfId="47" applyProtection="1">
      <alignment vertical="center"/>
      <protection locked="0"/>
    </xf>
    <xf numFmtId="176" fontId="32" fillId="29" borderId="61" xfId="47" applyNumberFormat="1" applyFont="1" applyFill="1" applyBorder="1" applyProtection="1">
      <alignment vertical="center"/>
    </xf>
    <xf numFmtId="179" fontId="32" fillId="29" borderId="58" xfId="47" applyNumberFormat="1" applyFont="1" applyFill="1" applyBorder="1" applyProtection="1">
      <alignment vertical="center"/>
    </xf>
    <xf numFmtId="179" fontId="32" fillId="29" borderId="58" xfId="47" applyNumberFormat="1" applyFont="1" applyFill="1" applyBorder="1" applyAlignment="1" applyProtection="1">
      <alignment horizontal="center" vertical="center"/>
    </xf>
    <xf numFmtId="176" fontId="32" fillId="29" borderId="185" xfId="47" applyNumberFormat="1" applyFont="1" applyFill="1" applyBorder="1" applyProtection="1">
      <alignment vertical="center"/>
    </xf>
    <xf numFmtId="179" fontId="32" fillId="29" borderId="143" xfId="47" applyNumberFormat="1" applyFont="1" applyFill="1" applyBorder="1" applyProtection="1">
      <alignment vertical="center"/>
    </xf>
    <xf numFmtId="179" fontId="32" fillId="29" borderId="143" xfId="47" applyNumberFormat="1" applyFont="1" applyFill="1" applyBorder="1" applyAlignment="1" applyProtection="1">
      <alignment horizontal="center" vertical="center"/>
    </xf>
    <xf numFmtId="176" fontId="32" fillId="29" borderId="106" xfId="47" applyNumberFormat="1" applyFont="1" applyFill="1" applyBorder="1" applyProtection="1">
      <alignment vertical="center"/>
    </xf>
    <xf numFmtId="179" fontId="32" fillId="29" borderId="158" xfId="47" applyNumberFormat="1" applyFont="1" applyFill="1" applyBorder="1" applyProtection="1">
      <alignment vertical="center"/>
    </xf>
    <xf numFmtId="179" fontId="32" fillId="29" borderId="158" xfId="47" applyNumberFormat="1" applyFont="1" applyFill="1" applyBorder="1" applyAlignment="1" applyProtection="1">
      <alignment horizontal="center" vertical="center"/>
    </xf>
    <xf numFmtId="176" fontId="32" fillId="29" borderId="164" xfId="47" applyNumberFormat="1" applyFont="1" applyFill="1" applyBorder="1" applyProtection="1">
      <alignment vertical="center"/>
    </xf>
    <xf numFmtId="179" fontId="32" fillId="29" borderId="152" xfId="47" applyNumberFormat="1" applyFont="1" applyFill="1" applyBorder="1" applyProtection="1">
      <alignment vertical="center"/>
    </xf>
    <xf numFmtId="179" fontId="32" fillId="29" borderId="152" xfId="47" applyNumberFormat="1" applyFont="1" applyFill="1" applyBorder="1" applyAlignment="1" applyProtection="1">
      <alignment horizontal="center" vertical="center"/>
    </xf>
    <xf numFmtId="179" fontId="32" fillId="29" borderId="128" xfId="47" applyNumberFormat="1" applyFont="1" applyFill="1" applyBorder="1" applyProtection="1">
      <alignment vertical="center"/>
    </xf>
    <xf numFmtId="179" fontId="32" fillId="29" borderId="150" xfId="47" applyNumberFormat="1" applyFont="1" applyFill="1" applyBorder="1" applyProtection="1">
      <alignment vertical="center"/>
    </xf>
    <xf numFmtId="179" fontId="32" fillId="29" borderId="140" xfId="47" applyNumberFormat="1" applyFont="1" applyFill="1" applyBorder="1" applyProtection="1">
      <alignment vertical="center"/>
    </xf>
    <xf numFmtId="179" fontId="32" fillId="29" borderId="190" xfId="47" applyNumberFormat="1" applyFont="1" applyFill="1" applyBorder="1" applyProtection="1">
      <alignment vertical="center"/>
    </xf>
    <xf numFmtId="179" fontId="32" fillId="29" borderId="110" xfId="47" applyNumberFormat="1" applyFont="1" applyFill="1" applyBorder="1" applyProtection="1">
      <alignment vertical="center"/>
    </xf>
    <xf numFmtId="179" fontId="32" fillId="29" borderId="110" xfId="47" applyNumberFormat="1" applyFont="1" applyFill="1" applyBorder="1" applyAlignment="1" applyProtection="1">
      <alignment horizontal="center" vertical="center"/>
    </xf>
    <xf numFmtId="179" fontId="32" fillId="29" borderId="112" xfId="47" applyNumberFormat="1" applyFont="1" applyFill="1" applyBorder="1" applyProtection="1">
      <alignment vertical="center"/>
    </xf>
    <xf numFmtId="179" fontId="32" fillId="31" borderId="186" xfId="47" applyNumberFormat="1" applyFont="1" applyFill="1" applyBorder="1" applyAlignment="1" applyProtection="1">
      <alignment horizontal="center" vertical="center"/>
    </xf>
    <xf numFmtId="179" fontId="32" fillId="31" borderId="162" xfId="47" applyNumberFormat="1" applyFont="1" applyFill="1" applyBorder="1" applyAlignment="1" applyProtection="1">
      <alignment horizontal="center" vertical="center"/>
    </xf>
    <xf numFmtId="179" fontId="32" fillId="31" borderId="163" xfId="47" applyNumberFormat="1" applyFont="1" applyFill="1" applyBorder="1" applyAlignment="1" applyProtection="1">
      <alignment horizontal="center" vertical="center"/>
    </xf>
    <xf numFmtId="179" fontId="32" fillId="31" borderId="161" xfId="47" applyNumberFormat="1" applyFont="1" applyFill="1" applyBorder="1" applyAlignment="1" applyProtection="1">
      <alignment horizontal="center" vertical="center"/>
    </xf>
    <xf numFmtId="14" fontId="40" fillId="28" borderId="128" xfId="47" applyNumberFormat="1" applyFont="1" applyFill="1" applyBorder="1" applyAlignment="1" applyProtection="1">
      <alignment horizontal="center" vertical="center"/>
      <protection locked="0"/>
    </xf>
    <xf numFmtId="0" fontId="32" fillId="0" borderId="0" xfId="47" applyFont="1" applyProtection="1">
      <alignment vertical="center"/>
    </xf>
    <xf numFmtId="0" fontId="32" fillId="0" borderId="60" xfId="47" applyFont="1" applyBorder="1" applyProtection="1">
      <alignment vertical="center"/>
    </xf>
    <xf numFmtId="0" fontId="32" fillId="0" borderId="143" xfId="47" applyFont="1" applyBorder="1" applyAlignment="1" applyProtection="1">
      <alignment horizontal="center" vertical="center"/>
    </xf>
    <xf numFmtId="0" fontId="32" fillId="0" borderId="58" xfId="47" applyFont="1" applyBorder="1" applyAlignment="1" applyProtection="1">
      <alignment horizontal="center" vertical="center"/>
    </xf>
    <xf numFmtId="38" fontId="32" fillId="0" borderId="143" xfId="49" applyFont="1" applyBorder="1" applyProtection="1">
      <alignment vertical="center"/>
    </xf>
    <xf numFmtId="0" fontId="32" fillId="0" borderId="0" xfId="47" applyFont="1" applyAlignment="1" applyProtection="1"/>
    <xf numFmtId="0" fontId="43" fillId="0" borderId="0" xfId="47" applyFont="1" applyAlignment="1" applyProtection="1">
      <alignment horizontal="center" vertical="center"/>
    </xf>
    <xf numFmtId="0" fontId="32" fillId="0" borderId="0" xfId="47" applyFont="1" applyBorder="1" applyProtection="1">
      <alignment vertical="center"/>
    </xf>
    <xf numFmtId="0" fontId="32" fillId="0" borderId="0" xfId="47" applyFont="1" applyBorder="1" applyAlignment="1" applyProtection="1">
      <alignment horizontal="center" vertical="center"/>
    </xf>
    <xf numFmtId="38" fontId="32" fillId="0" borderId="0" xfId="49" applyFont="1" applyBorder="1" applyProtection="1">
      <alignment vertical="center"/>
    </xf>
    <xf numFmtId="179" fontId="40" fillId="24" borderId="0" xfId="47" applyNumberFormat="1" applyFont="1" applyFill="1" applyBorder="1" applyProtection="1">
      <alignment vertical="center"/>
    </xf>
    <xf numFmtId="0" fontId="32" fillId="0" borderId="76" xfId="47" applyFont="1" applyBorder="1" applyAlignment="1" applyProtection="1">
      <alignment horizontal="center" vertical="center"/>
    </xf>
    <xf numFmtId="0" fontId="32" fillId="0" borderId="65" xfId="47" applyFont="1" applyBorder="1" applyAlignment="1" applyProtection="1">
      <alignment horizontal="center" vertical="center"/>
    </xf>
    <xf numFmtId="179" fontId="40" fillId="0" borderId="77" xfId="47" applyNumberFormat="1" applyFont="1" applyBorder="1" applyProtection="1">
      <alignment vertical="center"/>
    </xf>
    <xf numFmtId="0" fontId="32" fillId="0" borderId="78" xfId="47" applyFont="1" applyBorder="1" applyAlignment="1" applyProtection="1">
      <alignment horizontal="center" vertical="center"/>
    </xf>
    <xf numFmtId="0" fontId="32" fillId="0" borderId="68" xfId="47" applyFont="1" applyBorder="1" applyAlignment="1" applyProtection="1">
      <alignment horizontal="center" vertical="center"/>
    </xf>
    <xf numFmtId="179" fontId="40" fillId="0" borderId="79" xfId="47" applyNumberFormat="1" applyFont="1" applyBorder="1" applyProtection="1">
      <alignment vertical="center"/>
    </xf>
    <xf numFmtId="0" fontId="32" fillId="0" borderId="80" xfId="47" applyFont="1" applyBorder="1" applyAlignment="1" applyProtection="1">
      <alignment horizontal="center" vertical="center"/>
    </xf>
    <xf numFmtId="0" fontId="32" fillId="0" borderId="142" xfId="47" applyFont="1" applyBorder="1" applyAlignment="1" applyProtection="1">
      <alignment horizontal="center" vertical="center"/>
    </xf>
    <xf numFmtId="179" fontId="40" fillId="0" borderId="81" xfId="47" applyNumberFormat="1" applyFont="1" applyBorder="1" applyProtection="1">
      <alignment vertical="center"/>
    </xf>
    <xf numFmtId="0" fontId="45" fillId="0" borderId="51" xfId="47" applyFont="1" applyBorder="1" applyAlignment="1" applyProtection="1">
      <alignment horizontal="center" vertical="center"/>
    </xf>
    <xf numFmtId="0" fontId="45" fillId="0" borderId="16" xfId="47" applyFont="1" applyBorder="1" applyAlignment="1" applyProtection="1">
      <alignment horizontal="center" vertical="center"/>
    </xf>
    <xf numFmtId="179" fontId="40" fillId="0" borderId="52" xfId="47" applyNumberFormat="1" applyFont="1" applyBorder="1" applyProtection="1">
      <alignment vertical="center"/>
    </xf>
    <xf numFmtId="0" fontId="96" fillId="0" borderId="11" xfId="44" applyFont="1" applyBorder="1" applyAlignment="1">
      <alignment vertical="center" wrapText="1"/>
    </xf>
    <xf numFmtId="0" fontId="96" fillId="0" borderId="0" xfId="44" applyFont="1" applyBorder="1" applyAlignment="1">
      <alignment vertical="center" wrapText="1"/>
    </xf>
    <xf numFmtId="0" fontId="96" fillId="0" borderId="16" xfId="44" applyFont="1" applyBorder="1" applyAlignment="1">
      <alignment vertical="center" wrapText="1"/>
    </xf>
    <xf numFmtId="0" fontId="99" fillId="0" borderId="133" xfId="44" applyFont="1" applyFill="1" applyBorder="1" applyAlignment="1">
      <alignment horizontal="right" vertical="center" wrapText="1"/>
    </xf>
    <xf numFmtId="0" fontId="99" fillId="0" borderId="133" xfId="44" applyFont="1" applyBorder="1" applyAlignment="1">
      <alignment horizontal="right" vertical="center" wrapText="1"/>
    </xf>
    <xf numFmtId="0" fontId="100" fillId="0" borderId="0" xfId="0" applyFont="1" applyFill="1" applyAlignment="1">
      <alignment horizontal="center" vertical="center"/>
    </xf>
    <xf numFmtId="0" fontId="101" fillId="0" borderId="0" xfId="0" applyFont="1" applyFill="1" applyAlignment="1">
      <alignment horizontal="right"/>
    </xf>
    <xf numFmtId="0" fontId="86" fillId="28" borderId="108" xfId="47" applyFont="1" applyFill="1" applyBorder="1" applyAlignment="1" applyProtection="1">
      <alignment horizontal="center" vertical="center" shrinkToFit="1"/>
      <protection locked="0"/>
    </xf>
    <xf numFmtId="0" fontId="86" fillId="28" borderId="110" xfId="47" applyFont="1" applyFill="1" applyBorder="1" applyAlignment="1" applyProtection="1">
      <alignment horizontal="center" vertical="center" shrinkToFit="1"/>
      <protection locked="0"/>
    </xf>
    <xf numFmtId="0" fontId="86" fillId="28" borderId="144" xfId="47" applyFont="1" applyFill="1" applyBorder="1" applyAlignment="1" applyProtection="1">
      <alignment horizontal="center" vertical="center" shrinkToFit="1"/>
      <protection locked="0"/>
    </xf>
    <xf numFmtId="0" fontId="86" fillId="28" borderId="143" xfId="47" applyFont="1" applyFill="1" applyBorder="1" applyAlignment="1" applyProtection="1">
      <alignment horizontal="center" vertical="center" shrinkToFit="1"/>
      <protection locked="0"/>
    </xf>
    <xf numFmtId="0" fontId="86" fillId="28" borderId="110" xfId="47" applyFont="1" applyFill="1" applyBorder="1" applyAlignment="1" applyProtection="1">
      <alignment horizontal="center" vertical="center"/>
      <protection locked="0"/>
    </xf>
    <xf numFmtId="0" fontId="86" fillId="28" borderId="143" xfId="47" applyFont="1" applyFill="1" applyBorder="1" applyAlignment="1" applyProtection="1">
      <alignment horizontal="center" vertical="center"/>
      <protection locked="0"/>
    </xf>
    <xf numFmtId="14" fontId="105" fillId="28" borderId="110" xfId="47" applyNumberFormat="1" applyFont="1" applyFill="1" applyBorder="1" applyAlignment="1" applyProtection="1">
      <alignment horizontal="center" vertical="center"/>
      <protection locked="0"/>
    </xf>
    <xf numFmtId="14" fontId="105" fillId="28" borderId="112" xfId="47" applyNumberFormat="1" applyFont="1" applyFill="1" applyBorder="1" applyAlignment="1" applyProtection="1">
      <alignment horizontal="center" vertical="center"/>
      <protection locked="0"/>
    </xf>
    <xf numFmtId="14" fontId="105" fillId="28" borderId="143" xfId="47" applyNumberFormat="1" applyFont="1" applyFill="1" applyBorder="1" applyAlignment="1" applyProtection="1">
      <alignment horizontal="center" vertical="center"/>
      <protection locked="0"/>
    </xf>
    <xf numFmtId="14" fontId="105" fillId="28" borderId="150" xfId="47" applyNumberFormat="1" applyFont="1" applyFill="1" applyBorder="1" applyAlignment="1" applyProtection="1">
      <alignment horizontal="center" vertical="center"/>
      <protection locked="0"/>
    </xf>
    <xf numFmtId="176" fontId="86" fillId="29" borderId="61" xfId="47" applyNumberFormat="1" applyFont="1" applyFill="1" applyBorder="1" applyProtection="1">
      <alignment vertical="center"/>
    </xf>
    <xf numFmtId="179" fontId="86" fillId="29" borderId="58" xfId="47" applyNumberFormat="1" applyFont="1" applyFill="1" applyBorder="1" applyProtection="1">
      <alignment vertical="center"/>
    </xf>
    <xf numFmtId="179" fontId="86" fillId="29" borderId="58" xfId="47" applyNumberFormat="1" applyFont="1" applyFill="1" applyBorder="1" applyAlignment="1" applyProtection="1">
      <alignment horizontal="center" vertical="center"/>
    </xf>
    <xf numFmtId="179" fontId="86" fillId="29" borderId="128" xfId="47" applyNumberFormat="1" applyFont="1" applyFill="1" applyBorder="1" applyProtection="1">
      <alignment vertical="center"/>
    </xf>
    <xf numFmtId="179" fontId="86" fillId="28" borderId="145" xfId="47" applyNumberFormat="1" applyFont="1" applyFill="1" applyBorder="1" applyProtection="1">
      <alignment vertical="center"/>
      <protection locked="0"/>
    </xf>
    <xf numFmtId="179" fontId="5" fillId="28" borderId="59" xfId="47" applyNumberFormat="1" applyFont="1" applyFill="1" applyBorder="1" applyProtection="1">
      <alignment vertical="center"/>
      <protection locked="0"/>
    </xf>
    <xf numFmtId="179" fontId="5" fillId="28" borderId="145" xfId="47" applyNumberFormat="1" applyFont="1" applyFill="1" applyBorder="1" applyProtection="1">
      <alignment vertical="center"/>
      <protection locked="0"/>
    </xf>
    <xf numFmtId="0" fontId="87" fillId="0" borderId="133" xfId="44" applyFont="1" applyBorder="1" applyAlignment="1">
      <alignment vertical="center" wrapText="1"/>
    </xf>
    <xf numFmtId="0" fontId="99" fillId="0" borderId="133" xfId="44" applyFont="1" applyBorder="1" applyAlignment="1">
      <alignment horizontal="center" vertical="center"/>
    </xf>
    <xf numFmtId="0" fontId="86" fillId="28" borderId="58" xfId="47" applyFont="1" applyFill="1" applyBorder="1" applyAlignment="1" applyProtection="1">
      <alignment horizontal="center" vertical="center" shrinkToFit="1"/>
      <protection locked="0"/>
    </xf>
    <xf numFmtId="176" fontId="86" fillId="28" borderId="66" xfId="47" applyNumberFormat="1" applyFont="1" applyFill="1" applyBorder="1" applyProtection="1">
      <alignment vertical="center"/>
      <protection locked="0"/>
    </xf>
    <xf numFmtId="176" fontId="86" fillId="28" borderId="127" xfId="47" applyNumberFormat="1" applyFont="1" applyFill="1" applyBorder="1" applyProtection="1">
      <alignment vertical="center"/>
      <protection locked="0"/>
    </xf>
    <xf numFmtId="176" fontId="86" fillId="28" borderId="112" xfId="47" applyNumberFormat="1" applyFont="1" applyFill="1" applyBorder="1" applyProtection="1">
      <alignment vertical="center"/>
      <protection locked="0"/>
    </xf>
    <xf numFmtId="176" fontId="86" fillId="28" borderId="150" xfId="47" applyNumberFormat="1" applyFont="1" applyFill="1" applyBorder="1" applyProtection="1">
      <alignment vertical="center"/>
      <protection locked="0"/>
    </xf>
    <xf numFmtId="0" fontId="108" fillId="0" borderId="0" xfId="0" applyFont="1">
      <alignment vertical="center"/>
    </xf>
    <xf numFmtId="0" fontId="109" fillId="0" borderId="0" xfId="0" applyFont="1">
      <alignment vertical="center"/>
    </xf>
    <xf numFmtId="0" fontId="108" fillId="0" borderId="220" xfId="0" applyFont="1" applyBorder="1" applyAlignment="1">
      <alignment horizontal="distributed" vertical="center" justifyLastLine="1"/>
    </xf>
    <xf numFmtId="0" fontId="109" fillId="0" borderId="220" xfId="0" applyFont="1" applyBorder="1" applyAlignment="1">
      <alignment horizontal="distributed" vertical="center" justifyLastLine="1"/>
    </xf>
    <xf numFmtId="0" fontId="109" fillId="0" borderId="0" xfId="0" applyFont="1" applyAlignment="1">
      <alignment horizontal="justify" vertical="center"/>
    </xf>
    <xf numFmtId="0" fontId="109" fillId="0" borderId="0" xfId="0" applyFont="1" applyAlignment="1">
      <alignment horizontal="left" vertical="center"/>
    </xf>
    <xf numFmtId="0" fontId="108" fillId="0" borderId="0" xfId="0" applyFont="1" applyAlignment="1">
      <alignment vertical="center" wrapText="1"/>
    </xf>
    <xf numFmtId="0" fontId="108" fillId="0" borderId="0" xfId="0" applyFont="1" applyAlignment="1">
      <alignment horizontal="left" vertical="center" indent="1"/>
    </xf>
    <xf numFmtId="0" fontId="109" fillId="0" borderId="0" xfId="0" applyFont="1" applyAlignment="1">
      <alignment horizontal="center" vertical="center"/>
    </xf>
    <xf numFmtId="0" fontId="109" fillId="0" borderId="0" xfId="0" applyFont="1" applyAlignment="1">
      <alignment horizontal="right" vertical="center"/>
    </xf>
    <xf numFmtId="0" fontId="109" fillId="0" borderId="0" xfId="0" applyFont="1" applyAlignment="1">
      <alignment horizontal="distributed" vertical="center" justifyLastLine="1"/>
    </xf>
    <xf numFmtId="0" fontId="109" fillId="0" borderId="0" xfId="0" applyFont="1" applyAlignment="1">
      <alignment horizontal="justify" vertical="top" wrapText="1"/>
    </xf>
    <xf numFmtId="0" fontId="109" fillId="0" borderId="0" xfId="0" applyFont="1" applyAlignment="1">
      <alignment vertical="center" wrapText="1"/>
    </xf>
    <xf numFmtId="0" fontId="109" fillId="0" borderId="222" xfId="0" applyFont="1" applyBorder="1" applyAlignment="1">
      <alignment horizontal="distributed" vertical="center" wrapText="1"/>
    </xf>
    <xf numFmtId="0" fontId="109" fillId="0" borderId="223" xfId="0" applyFont="1" applyBorder="1" applyAlignment="1">
      <alignment vertical="center" wrapText="1" justifyLastLine="1"/>
    </xf>
    <xf numFmtId="0" fontId="110" fillId="0" borderId="0" xfId="60" applyBorder="1" applyAlignment="1">
      <alignment horizontal="center" vertical="center"/>
    </xf>
    <xf numFmtId="0" fontId="64" fillId="0" borderId="62" xfId="44" applyFont="1" applyBorder="1" applyAlignment="1">
      <alignment horizontal="center" vertical="center"/>
    </xf>
    <xf numFmtId="0" fontId="64" fillId="0" borderId="158" xfId="44" applyFont="1" applyBorder="1" applyAlignment="1">
      <alignment horizontal="center" vertical="center"/>
    </xf>
    <xf numFmtId="0" fontId="61" fillId="0" borderId="64" xfId="44" applyFont="1" applyBorder="1" applyAlignment="1">
      <alignment horizontal="left" vertical="center" wrapText="1"/>
    </xf>
    <xf numFmtId="0" fontId="61" fillId="0" borderId="65" xfId="44" applyFont="1" applyBorder="1" applyAlignment="1">
      <alignment horizontal="left" vertical="center" wrapText="1"/>
    </xf>
    <xf numFmtId="0" fontId="61" fillId="0" borderId="66" xfId="44" applyFont="1" applyBorder="1" applyAlignment="1">
      <alignment horizontal="left" vertical="center" wrapText="1"/>
    </xf>
    <xf numFmtId="0" fontId="61" fillId="0" borderId="67" xfId="44" applyFont="1" applyBorder="1" applyAlignment="1">
      <alignment horizontal="left" vertical="center" wrapText="1"/>
    </xf>
    <xf numFmtId="0" fontId="61" fillId="0" borderId="68" xfId="44" applyFont="1" applyBorder="1" applyAlignment="1">
      <alignment horizontal="left" vertical="center" wrapText="1"/>
    </xf>
    <xf numFmtId="0" fontId="61" fillId="0" borderId="69" xfId="44" applyFont="1" applyBorder="1" applyAlignment="1">
      <alignment horizontal="left" vertical="center" wrapText="1"/>
    </xf>
    <xf numFmtId="0" fontId="61" fillId="0" borderId="137" xfId="44" applyFont="1" applyBorder="1" applyAlignment="1">
      <alignment horizontal="left" vertical="center" wrapText="1"/>
    </xf>
    <xf numFmtId="0" fontId="61" fillId="0" borderId="138" xfId="44" applyFont="1" applyBorder="1" applyAlignment="1">
      <alignment horizontal="left" vertical="center" wrapText="1"/>
    </xf>
    <xf numFmtId="0" fontId="61" fillId="0" borderId="139" xfId="44" applyFont="1" applyBorder="1" applyAlignment="1">
      <alignment horizontal="left" vertical="center" wrapText="1"/>
    </xf>
    <xf numFmtId="0" fontId="61" fillId="0" borderId="201" xfId="44" applyFont="1" applyBorder="1" applyAlignment="1">
      <alignment horizontal="center" vertical="center"/>
    </xf>
    <xf numFmtId="0" fontId="61" fillId="0" borderId="203" xfId="44" applyFont="1" applyBorder="1" applyAlignment="1">
      <alignment horizontal="center" vertical="center"/>
    </xf>
    <xf numFmtId="0" fontId="63" fillId="0" borderId="205" xfId="44" applyFont="1" applyBorder="1" applyAlignment="1">
      <alignment horizontal="center" vertical="center" wrapText="1"/>
    </xf>
    <xf numFmtId="0" fontId="63" fillId="0" borderId="206" xfId="44" applyFont="1" applyBorder="1" applyAlignment="1">
      <alignment horizontal="center" vertical="center" wrapText="1"/>
    </xf>
    <xf numFmtId="0" fontId="64" fillId="0" borderId="104" xfId="44" applyFont="1" applyBorder="1" applyAlignment="1">
      <alignment horizontal="center" vertical="center"/>
    </xf>
    <xf numFmtId="0" fontId="64" fillId="0" borderId="56" xfId="44" applyFont="1" applyBorder="1" applyAlignment="1">
      <alignment horizontal="center" vertical="center"/>
    </xf>
    <xf numFmtId="0" fontId="64" fillId="0" borderId="106" xfId="44" applyFont="1" applyBorder="1" applyAlignment="1">
      <alignment horizontal="center" vertical="center"/>
    </xf>
    <xf numFmtId="0" fontId="64" fillId="0" borderId="10" xfId="44" applyFont="1" applyBorder="1" applyAlignment="1">
      <alignment horizontal="center" vertical="center"/>
    </xf>
    <xf numFmtId="0" fontId="64" fillId="0" borderId="13" xfId="44" applyFont="1" applyBorder="1" applyAlignment="1">
      <alignment horizontal="center" vertical="center"/>
    </xf>
    <xf numFmtId="0" fontId="64" fillId="0" borderId="15" xfId="44" applyFont="1" applyBorder="1" applyAlignment="1">
      <alignment horizontal="center" vertical="center"/>
    </xf>
    <xf numFmtId="0" fontId="64" fillId="0" borderId="188" xfId="44" applyFont="1" applyBorder="1" applyAlignment="1">
      <alignment horizontal="center" vertical="center"/>
    </xf>
    <xf numFmtId="0" fontId="64" fillId="0" borderId="189" xfId="44" applyFont="1" applyBorder="1" applyAlignment="1">
      <alignment horizontal="center" vertical="center"/>
    </xf>
    <xf numFmtId="0" fontId="64" fillId="0" borderId="124" xfId="44" applyFont="1" applyBorder="1" applyAlignment="1">
      <alignment horizontal="center" vertical="center"/>
    </xf>
    <xf numFmtId="0" fontId="64" fillId="0" borderId="140" xfId="44" applyFont="1" applyBorder="1" applyAlignment="1">
      <alignment horizontal="center" vertical="center"/>
    </xf>
    <xf numFmtId="0" fontId="64" fillId="0" borderId="213" xfId="44" applyFont="1" applyBorder="1" applyAlignment="1">
      <alignment horizontal="center" vertical="center"/>
    </xf>
    <xf numFmtId="0" fontId="64" fillId="0" borderId="125" xfId="44" applyFont="1" applyBorder="1" applyAlignment="1">
      <alignment horizontal="center" vertical="center"/>
    </xf>
    <xf numFmtId="0" fontId="64" fillId="0" borderId="208" xfId="44" applyFont="1" applyBorder="1" applyAlignment="1">
      <alignment horizontal="center" vertical="center"/>
    </xf>
    <xf numFmtId="0" fontId="99" fillId="0" borderId="147" xfId="44" applyFont="1" applyBorder="1" applyAlignment="1">
      <alignment horizontal="center" vertical="center"/>
    </xf>
    <xf numFmtId="0" fontId="99" fillId="0" borderId="123" xfId="44" applyFont="1" applyBorder="1" applyAlignment="1">
      <alignment horizontal="center" vertical="center"/>
    </xf>
    <xf numFmtId="0" fontId="99" fillId="0" borderId="188" xfId="44" applyFont="1" applyBorder="1" applyAlignment="1">
      <alignment horizontal="center" vertical="center"/>
    </xf>
    <xf numFmtId="0" fontId="99" fillId="0" borderId="62" xfId="44" applyFont="1" applyBorder="1" applyAlignment="1">
      <alignment horizontal="center" vertical="center"/>
    </xf>
    <xf numFmtId="0" fontId="98" fillId="0" borderId="119" xfId="44" applyFont="1" applyBorder="1" applyAlignment="1">
      <alignment horizontal="center" vertical="center"/>
    </xf>
    <xf numFmtId="0" fontId="98" fillId="0" borderId="210" xfId="44" applyFont="1" applyBorder="1" applyAlignment="1">
      <alignment horizontal="center" vertical="center"/>
    </xf>
    <xf numFmtId="0" fontId="98" fillId="0" borderId="211" xfId="44" applyFont="1" applyBorder="1" applyAlignment="1">
      <alignment horizontal="center" vertical="center"/>
    </xf>
    <xf numFmtId="0" fontId="98" fillId="0" borderId="129" xfId="44" applyFont="1" applyBorder="1" applyAlignment="1">
      <alignment horizontal="center" vertical="center"/>
    </xf>
    <xf numFmtId="0" fontId="98" fillId="0" borderId="60" xfId="44" applyFont="1" applyBorder="1" applyAlignment="1">
      <alignment horizontal="center" vertical="center"/>
    </xf>
    <xf numFmtId="0" fontId="98" fillId="0" borderId="61" xfId="44" applyFont="1" applyBorder="1" applyAlignment="1">
      <alignment horizontal="center" vertical="center"/>
    </xf>
    <xf numFmtId="0" fontId="99" fillId="0" borderId="157" xfId="44" applyFont="1" applyBorder="1" applyAlignment="1">
      <alignment horizontal="center" vertical="center"/>
    </xf>
    <xf numFmtId="0" fontId="99" fillId="0" borderId="158" xfId="44" applyFont="1" applyBorder="1" applyAlignment="1">
      <alignment horizontal="center" vertical="center"/>
    </xf>
    <xf numFmtId="0" fontId="59" fillId="0" borderId="50" xfId="44" applyFont="1" applyBorder="1" applyAlignment="1">
      <alignment horizontal="center" vertical="center"/>
    </xf>
    <xf numFmtId="0" fontId="59" fillId="0" borderId="130" xfId="44" applyFont="1" applyBorder="1" applyAlignment="1">
      <alignment horizontal="center" vertical="center"/>
    </xf>
    <xf numFmtId="0" fontId="59" fillId="0" borderId="0" xfId="44" applyFont="1" applyBorder="1" applyAlignment="1">
      <alignment horizontal="center" vertical="center"/>
    </xf>
    <xf numFmtId="0" fontId="59" fillId="0" borderId="14" xfId="44" applyFont="1" applyBorder="1" applyAlignment="1">
      <alignment horizontal="center" vertical="center"/>
    </xf>
    <xf numFmtId="0" fontId="59" fillId="0" borderId="10" xfId="44" applyFont="1" applyBorder="1" applyAlignment="1">
      <alignment horizontal="center" vertical="center"/>
    </xf>
    <xf numFmtId="0" fontId="59" fillId="0" borderId="12" xfId="44" applyFont="1" applyBorder="1" applyAlignment="1">
      <alignment horizontal="center" vertical="center"/>
    </xf>
    <xf numFmtId="0" fontId="69" fillId="0" borderId="10" xfId="44" applyFont="1" applyBorder="1" applyAlignment="1">
      <alignment horizontal="center" vertical="center" shrinkToFit="1"/>
    </xf>
    <xf numFmtId="0" fontId="69" fillId="0" borderId="12" xfId="44" applyFont="1" applyBorder="1" applyAlignment="1">
      <alignment horizontal="center" vertical="center" shrinkToFit="1"/>
    </xf>
    <xf numFmtId="0" fontId="96" fillId="0" borderId="116" xfId="44" applyFont="1" applyBorder="1" applyAlignment="1">
      <alignment horizontal="center" vertical="center"/>
    </xf>
    <xf numFmtId="0" fontId="96" fillId="0" borderId="117" xfId="44" applyFont="1" applyBorder="1" applyAlignment="1">
      <alignment horizontal="center" vertical="center"/>
    </xf>
    <xf numFmtId="0" fontId="63" fillId="0" borderId="121" xfId="44" applyFont="1" applyFill="1" applyBorder="1" applyAlignment="1">
      <alignment horizontal="center" vertical="top" textRotation="255" wrapText="1" indent="1"/>
    </xf>
    <xf numFmtId="0" fontId="63" fillId="0" borderId="123" xfId="44" applyFont="1" applyFill="1" applyBorder="1" applyAlignment="1">
      <alignment horizontal="center" vertical="top" textRotation="255" wrapText="1" indent="1"/>
    </xf>
    <xf numFmtId="0" fontId="81" fillId="0" borderId="55" xfId="44" applyFont="1" applyFill="1" applyBorder="1" applyAlignment="1">
      <alignment horizontal="center" vertical="top" textRotation="255" wrapText="1" indent="1"/>
    </xf>
    <xf numFmtId="0" fontId="81" fillId="0" borderId="62" xfId="44" applyFont="1" applyFill="1" applyBorder="1" applyAlignment="1">
      <alignment horizontal="center" vertical="top" textRotation="255" wrapText="1" indent="1"/>
    </xf>
    <xf numFmtId="0" fontId="63" fillId="0" borderId="122" xfId="44" applyFont="1" applyFill="1" applyBorder="1" applyAlignment="1">
      <alignment horizontal="center" vertical="top" textRotation="255" wrapText="1" indent="1"/>
    </xf>
    <xf numFmtId="0" fontId="63" fillId="0" borderId="124" xfId="44" applyFont="1" applyFill="1" applyBorder="1" applyAlignment="1">
      <alignment horizontal="center" vertical="top" textRotation="255" wrapText="1" indent="1"/>
    </xf>
    <xf numFmtId="0" fontId="63" fillId="0" borderId="55" xfId="44" applyFont="1" applyFill="1" applyBorder="1" applyAlignment="1">
      <alignment horizontal="center" vertical="top" textRotation="255" wrapText="1" indent="1"/>
    </xf>
    <xf numFmtId="0" fontId="63" fillId="0" borderId="62" xfId="44" applyFont="1" applyFill="1" applyBorder="1" applyAlignment="1">
      <alignment horizontal="center" vertical="top" textRotation="255" wrapText="1" indent="1"/>
    </xf>
    <xf numFmtId="0" fontId="61" fillId="0" borderId="10" xfId="44" applyFont="1" applyBorder="1" applyAlignment="1">
      <alignment horizontal="center" vertical="center"/>
    </xf>
    <xf numFmtId="0" fontId="61" fillId="0" borderId="11" xfId="44" applyFont="1" applyBorder="1" applyAlignment="1">
      <alignment horizontal="center" vertical="center"/>
    </xf>
    <xf numFmtId="0" fontId="61" fillId="0" borderId="104" xfId="44" applyFont="1" applyBorder="1" applyAlignment="1">
      <alignment horizontal="center" vertical="center"/>
    </xf>
    <xf numFmtId="0" fontId="61" fillId="0" borderId="13" xfId="44" applyFont="1" applyBorder="1" applyAlignment="1">
      <alignment horizontal="center" vertical="center"/>
    </xf>
    <xf numFmtId="0" fontId="61" fillId="0" borderId="0" xfId="44" applyFont="1" applyAlignment="1">
      <alignment horizontal="center" vertical="center"/>
    </xf>
    <xf numFmtId="0" fontId="61" fillId="0" borderId="56" xfId="44" applyFont="1" applyBorder="1" applyAlignment="1">
      <alignment horizontal="center" vertical="center"/>
    </xf>
    <xf numFmtId="0" fontId="61" fillId="0" borderId="15" xfId="44" applyFont="1" applyBorder="1" applyAlignment="1">
      <alignment horizontal="center" vertical="center"/>
    </xf>
    <xf numFmtId="0" fontId="61" fillId="0" borderId="16" xfId="44" applyFont="1" applyBorder="1" applyAlignment="1">
      <alignment horizontal="center" vertical="center"/>
    </xf>
    <xf numFmtId="0" fontId="61" fillId="0" borderId="106" xfId="44" applyFont="1" applyBorder="1" applyAlignment="1">
      <alignment horizontal="center" vertical="center"/>
    </xf>
    <xf numFmtId="0" fontId="95" fillId="0" borderId="105" xfId="44" applyFont="1" applyBorder="1" applyAlignment="1">
      <alignment horizontal="left" vertical="center"/>
    </xf>
    <xf numFmtId="0" fontId="95" fillId="0" borderId="11" xfId="44" applyFont="1" applyBorder="1" applyAlignment="1">
      <alignment horizontal="left" vertical="center"/>
    </xf>
    <xf numFmtId="0" fontId="95" fillId="0" borderId="12" xfId="44" applyFont="1" applyBorder="1" applyAlignment="1">
      <alignment horizontal="left" vertical="center"/>
    </xf>
    <xf numFmtId="0" fontId="95" fillId="0" borderId="50" xfId="44" applyFont="1" applyBorder="1" applyAlignment="1">
      <alignment horizontal="left" vertical="center"/>
    </xf>
    <xf numFmtId="0" fontId="95" fillId="0" borderId="0" xfId="44" applyFont="1" applyAlignment="1">
      <alignment horizontal="left" vertical="center"/>
    </xf>
    <xf numFmtId="0" fontId="95" fillId="0" borderId="14" xfId="44" applyFont="1" applyBorder="1" applyAlignment="1">
      <alignment horizontal="left" vertical="center"/>
    </xf>
    <xf numFmtId="0" fontId="95" fillId="0" borderId="107" xfId="44" applyFont="1" applyBorder="1" applyAlignment="1">
      <alignment horizontal="left" vertical="center"/>
    </xf>
    <xf numFmtId="0" fontId="95" fillId="0" borderId="16" xfId="44" applyFont="1" applyBorder="1" applyAlignment="1">
      <alignment horizontal="left" vertical="center"/>
    </xf>
    <xf numFmtId="0" fontId="95" fillId="0" borderId="17" xfId="44" applyFont="1" applyBorder="1" applyAlignment="1">
      <alignment horizontal="left" vertical="center"/>
    </xf>
    <xf numFmtId="0" fontId="57" fillId="0" borderId="108" xfId="44" applyFont="1" applyBorder="1" applyAlignment="1">
      <alignment horizontal="center" vertical="center"/>
    </xf>
    <xf numFmtId="0" fontId="57" fillId="0" borderId="109" xfId="44" applyFont="1" applyBorder="1" applyAlignment="1">
      <alignment horizontal="center" vertical="center"/>
    </xf>
    <xf numFmtId="0" fontId="57" fillId="0" borderId="110" xfId="44" applyFont="1" applyBorder="1" applyAlignment="1">
      <alignment horizontal="center" vertical="center"/>
    </xf>
    <xf numFmtId="0" fontId="57" fillId="0" borderId="111" xfId="44" applyFont="1" applyBorder="1" applyAlignment="1">
      <alignment horizontal="center" vertical="center"/>
    </xf>
    <xf numFmtId="0" fontId="57" fillId="0" borderId="112" xfId="44" applyFont="1" applyBorder="1" applyAlignment="1">
      <alignment horizontal="center" vertical="center"/>
    </xf>
    <xf numFmtId="0" fontId="62" fillId="0" borderId="64" xfId="44" applyFont="1" applyBorder="1" applyAlignment="1">
      <alignment horizontal="center" vertical="center" wrapText="1"/>
    </xf>
    <xf numFmtId="0" fontId="62" fillId="0" borderId="65" xfId="44" applyFont="1" applyBorder="1" applyAlignment="1">
      <alignment horizontal="center" vertical="center"/>
    </xf>
    <xf numFmtId="0" fontId="62" fillId="0" borderId="66" xfId="44" applyFont="1" applyBorder="1" applyAlignment="1">
      <alignment horizontal="center" vertical="center"/>
    </xf>
    <xf numFmtId="0" fontId="96" fillId="0" borderId="113" xfId="44" applyFont="1" applyBorder="1" applyAlignment="1">
      <alignment horizontal="center" vertical="center"/>
    </xf>
    <xf numFmtId="0" fontId="96" fillId="0" borderId="114" xfId="44" applyFont="1" applyBorder="1" applyAlignment="1">
      <alignment horizontal="center" vertical="center"/>
    </xf>
    <xf numFmtId="0" fontId="57" fillId="0" borderId="13" xfId="44" applyFont="1" applyBorder="1" applyAlignment="1">
      <alignment horizontal="center" vertical="center"/>
    </xf>
    <xf numFmtId="0" fontId="57" fillId="0" borderId="0" xfId="44" applyFont="1" applyAlignment="1">
      <alignment horizontal="center" vertical="center"/>
    </xf>
    <xf numFmtId="0" fontId="57" fillId="0" borderId="14" xfId="44" applyFont="1" applyBorder="1" applyAlignment="1">
      <alignment horizontal="center" vertical="center"/>
    </xf>
    <xf numFmtId="0" fontId="57" fillId="0" borderId="15" xfId="44" applyFont="1" applyBorder="1" applyAlignment="1">
      <alignment horizontal="center" vertical="center"/>
    </xf>
    <xf numFmtId="0" fontId="57" fillId="0" borderId="16" xfId="44" applyFont="1" applyBorder="1" applyAlignment="1">
      <alignment horizontal="center" vertical="center"/>
    </xf>
    <xf numFmtId="0" fontId="57" fillId="0" borderId="17" xfId="44" applyFont="1" applyBorder="1" applyAlignment="1">
      <alignment horizontal="center" vertical="center"/>
    </xf>
    <xf numFmtId="0" fontId="95" fillId="0" borderId="15" xfId="44" applyFont="1" applyBorder="1" applyAlignment="1">
      <alignment horizontal="center" vertical="center"/>
    </xf>
    <xf numFmtId="0" fontId="95" fillId="0" borderId="16" xfId="44" applyFont="1" applyBorder="1" applyAlignment="1">
      <alignment horizontal="center" vertical="center"/>
    </xf>
    <xf numFmtId="0" fontId="57" fillId="0" borderId="64" xfId="44" applyFont="1" applyBorder="1" applyAlignment="1">
      <alignment horizontal="center" vertical="center"/>
    </xf>
    <xf numFmtId="0" fontId="57" fillId="0" borderId="65" xfId="44" applyFont="1" applyBorder="1" applyAlignment="1">
      <alignment horizontal="center" vertical="center"/>
    </xf>
    <xf numFmtId="0" fontId="57" fillId="0" borderId="66" xfId="44" applyFont="1" applyBorder="1" applyAlignment="1">
      <alignment horizontal="center" vertical="center"/>
    </xf>
    <xf numFmtId="14" fontId="58" fillId="0" borderId="119" xfId="44" applyNumberFormat="1" applyFont="1" applyBorder="1" applyAlignment="1">
      <alignment horizontal="center" vertical="center"/>
    </xf>
    <xf numFmtId="0" fontId="58" fillId="0" borderId="53" xfId="44" applyFont="1" applyBorder="1" applyAlignment="1">
      <alignment horizontal="center" vertical="center"/>
    </xf>
    <xf numFmtId="0" fontId="58" fillId="0" borderId="120" xfId="44" applyFont="1" applyBorder="1" applyAlignment="1">
      <alignment horizontal="center" vertical="center"/>
    </xf>
    <xf numFmtId="0" fontId="58" fillId="0" borderId="15" xfId="44" applyFont="1" applyBorder="1" applyAlignment="1">
      <alignment horizontal="center" vertical="center"/>
    </xf>
    <xf numFmtId="0" fontId="58" fillId="0" borderId="16" xfId="44" applyFont="1" applyBorder="1" applyAlignment="1">
      <alignment horizontal="center" vertical="center"/>
    </xf>
    <xf numFmtId="0" fontId="58" fillId="0" borderId="17" xfId="44" applyFont="1" applyBorder="1" applyAlignment="1">
      <alignment horizontal="center" vertical="center"/>
    </xf>
    <xf numFmtId="0" fontId="57" fillId="0" borderId="119" xfId="44" applyFont="1" applyBorder="1" applyAlignment="1">
      <alignment horizontal="left" vertical="center"/>
    </xf>
    <xf numFmtId="0" fontId="57" fillId="0" borderId="53" xfId="44" applyFont="1" applyBorder="1" applyAlignment="1">
      <alignment horizontal="left" vertical="center"/>
    </xf>
    <xf numFmtId="0" fontId="57" fillId="0" borderId="15" xfId="44" applyFont="1" applyBorder="1" applyAlignment="1">
      <alignment horizontal="left" vertical="center"/>
    </xf>
    <xf numFmtId="0" fontId="57" fillId="0" borderId="16" xfId="44" applyFont="1" applyBorder="1" applyAlignment="1">
      <alignment horizontal="left" vertical="center"/>
    </xf>
    <xf numFmtId="0" fontId="87" fillId="0" borderId="53" xfId="44" applyFont="1" applyBorder="1" applyAlignment="1">
      <alignment horizontal="left" vertical="center" wrapText="1"/>
    </xf>
    <xf numFmtId="0" fontId="87" fillId="0" borderId="120" xfId="44" applyFont="1" applyBorder="1" applyAlignment="1">
      <alignment horizontal="left" vertical="center" wrapText="1"/>
    </xf>
    <xf numFmtId="0" fontId="87" fillId="0" borderId="16" xfId="44" applyFont="1" applyBorder="1" applyAlignment="1">
      <alignment horizontal="left" vertical="center" wrapText="1"/>
    </xf>
    <xf numFmtId="0" fontId="87" fillId="0" borderId="17" xfId="44" applyFont="1" applyBorder="1" applyAlignment="1">
      <alignment horizontal="left" vertical="center" wrapText="1"/>
    </xf>
    <xf numFmtId="0" fontId="57" fillId="0" borderId="64" xfId="44" applyFont="1" applyBorder="1" applyAlignment="1">
      <alignment horizontal="center" vertical="center" wrapText="1"/>
    </xf>
    <xf numFmtId="0" fontId="57" fillId="0" borderId="119" xfId="44" applyFont="1" applyBorder="1" applyAlignment="1">
      <alignment horizontal="center" vertical="center" wrapText="1"/>
    </xf>
    <xf numFmtId="0" fontId="57" fillId="0" borderId="120" xfId="44" applyFont="1" applyBorder="1" applyAlignment="1">
      <alignment horizontal="center" vertical="center" wrapText="1"/>
    </xf>
    <xf numFmtId="0" fontId="57" fillId="0" borderId="15" xfId="44" applyFont="1" applyBorder="1" applyAlignment="1">
      <alignment horizontal="center" vertical="center" wrapText="1"/>
    </xf>
    <xf numFmtId="0" fontId="57" fillId="0" borderId="17" xfId="44" applyFont="1" applyBorder="1" applyAlignment="1">
      <alignment horizontal="center" vertical="center" wrapText="1"/>
    </xf>
    <xf numFmtId="0" fontId="57" fillId="0" borderId="0" xfId="44" applyFont="1" applyAlignment="1">
      <alignment horizontal="distributed" vertical="center"/>
    </xf>
    <xf numFmtId="0" fontId="62" fillId="0" borderId="64" xfId="44" applyFont="1" applyBorder="1" applyAlignment="1">
      <alignment horizontal="center" vertical="center"/>
    </xf>
    <xf numFmtId="0" fontId="59" fillId="0" borderId="108" xfId="44" applyFont="1" applyFill="1" applyBorder="1" applyAlignment="1">
      <alignment horizontal="center" vertical="center" shrinkToFit="1"/>
    </xf>
    <xf numFmtId="0" fontId="59" fillId="0" borderId="110" xfId="44" applyFont="1" applyFill="1" applyBorder="1" applyAlignment="1">
      <alignment horizontal="center" vertical="center" shrinkToFit="1"/>
    </xf>
    <xf numFmtId="0" fontId="59" fillId="0" borderId="112" xfId="44" applyFont="1" applyFill="1" applyBorder="1" applyAlignment="1">
      <alignment horizontal="center" vertical="center" shrinkToFit="1"/>
    </xf>
    <xf numFmtId="0" fontId="59" fillId="0" borderId="65" xfId="44" applyFont="1" applyFill="1" applyBorder="1" applyAlignment="1">
      <alignment horizontal="center" vertical="center" shrinkToFit="1"/>
    </xf>
    <xf numFmtId="0" fontId="59" fillId="0" borderId="10" xfId="44" applyFont="1" applyBorder="1" applyAlignment="1">
      <alignment horizontal="center" vertical="center" wrapText="1"/>
    </xf>
    <xf numFmtId="0" fontId="59" fillId="0" borderId="11" xfId="44" applyFont="1" applyBorder="1" applyAlignment="1">
      <alignment horizontal="center" vertical="center" wrapText="1"/>
    </xf>
    <xf numFmtId="0" fontId="59" fillId="0" borderId="12" xfId="44" applyFont="1" applyBorder="1" applyAlignment="1">
      <alignment horizontal="center" vertical="center" wrapText="1"/>
    </xf>
    <xf numFmtId="0" fontId="59" fillId="0" borderId="13" xfId="44" applyFont="1" applyBorder="1" applyAlignment="1">
      <alignment horizontal="center" vertical="center" wrapText="1"/>
    </xf>
    <xf numFmtId="0" fontId="59" fillId="0" borderId="0" xfId="44" applyFont="1" applyBorder="1" applyAlignment="1">
      <alignment horizontal="center" vertical="center" wrapText="1"/>
    </xf>
    <xf numFmtId="0" fontId="59" fillId="0" borderId="14" xfId="44" applyFont="1" applyBorder="1" applyAlignment="1">
      <alignment horizontal="center" vertical="center" wrapText="1"/>
    </xf>
    <xf numFmtId="0" fontId="59" fillId="0" borderId="129" xfId="44" applyFont="1" applyBorder="1" applyAlignment="1">
      <alignment horizontal="center" vertical="center" wrapText="1"/>
    </xf>
    <xf numFmtId="0" fontId="59" fillId="0" borderId="60" xfId="44" applyFont="1" applyBorder="1" applyAlignment="1">
      <alignment horizontal="center" vertical="center" wrapText="1"/>
    </xf>
    <xf numFmtId="0" fontId="59" fillId="0" borderId="127" xfId="44" applyFont="1" applyBorder="1" applyAlignment="1">
      <alignment horizontal="center" vertical="center" wrapText="1"/>
    </xf>
    <xf numFmtId="0" fontId="69" fillId="0" borderId="63" xfId="44" applyFont="1" applyBorder="1" applyAlignment="1">
      <alignment horizontal="center" vertical="top" textRotation="255" wrapText="1" indent="1"/>
    </xf>
    <xf numFmtId="0" fontId="69" fillId="0" borderId="125" xfId="44" applyFont="1" applyBorder="1" applyAlignment="1">
      <alignment horizontal="center" vertical="top" textRotation="255" wrapText="1" indent="1"/>
    </xf>
    <xf numFmtId="0" fontId="59" fillId="0" borderId="63" xfId="44" applyFont="1" applyBorder="1" applyAlignment="1">
      <alignment horizontal="center" vertical="top" textRotation="255" wrapText="1" indent="1"/>
    </xf>
    <xf numFmtId="0" fontId="59" fillId="0" borderId="125" xfId="44" applyFont="1" applyBorder="1" applyAlignment="1">
      <alignment horizontal="center" vertical="top" textRotation="255" wrapText="1" indent="1"/>
    </xf>
    <xf numFmtId="0" fontId="95" fillId="0" borderId="13" xfId="44" applyFont="1" applyBorder="1" applyAlignment="1">
      <alignment horizontal="center" vertical="center"/>
    </xf>
    <xf numFmtId="0" fontId="95" fillId="0" borderId="0" xfId="44" applyFont="1" applyBorder="1" applyAlignment="1">
      <alignment horizontal="center" vertical="center"/>
    </xf>
    <xf numFmtId="0" fontId="59" fillId="0" borderId="64" xfId="44" applyFont="1" applyBorder="1" applyAlignment="1">
      <alignment horizontal="center" vertical="center"/>
    </xf>
    <xf numFmtId="0" fontId="59" fillId="0" borderId="65" xfId="44" applyFont="1" applyBorder="1" applyAlignment="1">
      <alignment horizontal="center" vertical="center"/>
    </xf>
    <xf numFmtId="0" fontId="59" fillId="0" borderId="66" xfId="44" applyFont="1" applyBorder="1" applyAlignment="1">
      <alignment horizontal="center" vertical="center"/>
    </xf>
    <xf numFmtId="0" fontId="63" fillId="0" borderId="119" xfId="44" applyFont="1" applyFill="1" applyBorder="1" applyAlignment="1">
      <alignment horizontal="center" vertical="top" textRotation="255" wrapText="1" indent="1"/>
    </xf>
    <xf numFmtId="0" fontId="63" fillId="0" borderId="13" xfId="44" applyFont="1" applyFill="1" applyBorder="1" applyAlignment="1">
      <alignment horizontal="center" vertical="top" textRotation="255" wrapText="1" indent="1"/>
    </xf>
    <xf numFmtId="0" fontId="57" fillId="0" borderId="13" xfId="44" applyFont="1" applyFill="1" applyBorder="1" applyAlignment="1">
      <alignment horizontal="left" vertical="top" wrapText="1"/>
    </xf>
    <xf numFmtId="0" fontId="57" fillId="0" borderId="0" xfId="44" applyFont="1" applyFill="1" applyBorder="1" applyAlignment="1">
      <alignment horizontal="left" vertical="top" wrapText="1"/>
    </xf>
    <xf numFmtId="0" fontId="57" fillId="0" borderId="14" xfId="44" applyFont="1" applyFill="1" applyBorder="1" applyAlignment="1">
      <alignment horizontal="left" vertical="top" wrapText="1"/>
    </xf>
    <xf numFmtId="0" fontId="57" fillId="0" borderId="129" xfId="44" applyFont="1" applyFill="1" applyBorder="1" applyAlignment="1">
      <alignment horizontal="left" vertical="top" wrapText="1"/>
    </xf>
    <xf numFmtId="0" fontId="57" fillId="0" borderId="60" xfId="44" applyFont="1" applyFill="1" applyBorder="1" applyAlignment="1">
      <alignment horizontal="left" vertical="top" wrapText="1"/>
    </xf>
    <xf numFmtId="0" fontId="57" fillId="0" borderId="127" xfId="44" applyFont="1" applyFill="1" applyBorder="1" applyAlignment="1">
      <alignment horizontal="left" vertical="top" wrapText="1"/>
    </xf>
    <xf numFmtId="0" fontId="63" fillId="0" borderId="119" xfId="44" applyFont="1" applyBorder="1" applyAlignment="1">
      <alignment horizontal="center" vertical="center" wrapText="1"/>
    </xf>
    <xf numFmtId="0" fontId="63" fillId="0" borderId="210" xfId="44" applyFont="1" applyBorder="1" applyAlignment="1">
      <alignment horizontal="center" vertical="center" wrapText="1"/>
    </xf>
    <xf numFmtId="0" fontId="63" fillId="0" borderId="120" xfId="44" applyFont="1" applyBorder="1" applyAlignment="1">
      <alignment horizontal="center" vertical="center" wrapText="1"/>
    </xf>
    <xf numFmtId="0" fontId="59" fillId="0" borderId="108" xfId="44" applyFont="1" applyFill="1" applyBorder="1" applyAlignment="1">
      <alignment horizontal="center" vertical="center" wrapText="1" shrinkToFit="1"/>
    </xf>
    <xf numFmtId="0" fontId="59" fillId="0" borderId="112" xfId="44" applyFont="1" applyFill="1" applyBorder="1" applyAlignment="1">
      <alignment horizontal="center" vertical="center" wrapText="1" shrinkToFit="1"/>
    </xf>
    <xf numFmtId="0" fontId="58" fillId="0" borderId="13" xfId="44" applyFont="1" applyBorder="1" applyAlignment="1">
      <alignment horizontal="center" vertical="center"/>
    </xf>
    <xf numFmtId="0" fontId="58" fillId="0" borderId="0" xfId="44" applyFont="1" applyBorder="1" applyAlignment="1">
      <alignment horizontal="center" vertical="center"/>
    </xf>
    <xf numFmtId="0" fontId="58" fillId="0" borderId="14" xfId="44" applyFont="1" applyBorder="1" applyAlignment="1">
      <alignment horizontal="center" vertical="center"/>
    </xf>
    <xf numFmtId="0" fontId="59" fillId="0" borderId="64" xfId="44" applyFont="1" applyFill="1" applyBorder="1" applyAlignment="1">
      <alignment horizontal="center" vertical="center" wrapText="1" shrinkToFit="1"/>
    </xf>
    <xf numFmtId="0" fontId="59" fillId="0" borderId="65" xfId="44" applyFont="1" applyFill="1" applyBorder="1" applyAlignment="1">
      <alignment horizontal="center" vertical="center" wrapText="1" shrinkToFit="1"/>
    </xf>
    <xf numFmtId="0" fontId="59" fillId="0" borderId="66" xfId="44" applyFont="1" applyFill="1" applyBorder="1" applyAlignment="1">
      <alignment horizontal="center" vertical="center" wrapText="1" shrinkToFit="1"/>
    </xf>
    <xf numFmtId="0" fontId="99" fillId="0" borderId="189" xfId="44" applyFont="1" applyBorder="1" applyAlignment="1">
      <alignment horizontal="center" vertical="center"/>
    </xf>
    <xf numFmtId="0" fontId="99" fillId="0" borderId="124" xfId="44" applyFont="1" applyBorder="1" applyAlignment="1">
      <alignment horizontal="center" vertical="center"/>
    </xf>
    <xf numFmtId="0" fontId="99" fillId="0" borderId="140" xfId="44" applyFont="1" applyBorder="1" applyAlignment="1">
      <alignment horizontal="center" vertical="center"/>
    </xf>
    <xf numFmtId="0" fontId="99" fillId="0" borderId="213" xfId="44" applyFont="1" applyBorder="1" applyAlignment="1">
      <alignment horizontal="center" vertical="center"/>
    </xf>
    <xf numFmtId="0" fontId="99" fillId="0" borderId="125" xfId="44" applyFont="1" applyBorder="1" applyAlignment="1">
      <alignment horizontal="center" vertical="center"/>
    </xf>
    <xf numFmtId="0" fontId="99" fillId="0" borderId="208" xfId="44" applyFont="1" applyBorder="1" applyAlignment="1">
      <alignment horizontal="center" vertical="center"/>
    </xf>
    <xf numFmtId="0" fontId="99" fillId="0" borderId="104" xfId="44" applyFont="1" applyBorder="1" applyAlignment="1">
      <alignment horizontal="center" vertical="center"/>
    </xf>
    <xf numFmtId="0" fontId="99" fillId="0" borderId="56" xfId="44" applyFont="1" applyBorder="1" applyAlignment="1">
      <alignment horizontal="center" vertical="center"/>
    </xf>
    <xf numFmtId="0" fontId="99" fillId="0" borderId="106" xfId="44" applyFont="1" applyBorder="1" applyAlignment="1">
      <alignment horizontal="center" vertical="center"/>
    </xf>
    <xf numFmtId="0" fontId="99" fillId="0" borderId="10" xfId="44" applyFont="1" applyBorder="1" applyAlignment="1">
      <alignment horizontal="center" vertical="center"/>
    </xf>
    <xf numFmtId="0" fontId="99" fillId="0" borderId="13" xfId="44" applyFont="1" applyBorder="1" applyAlignment="1">
      <alignment horizontal="center" vertical="center"/>
    </xf>
    <xf numFmtId="0" fontId="99" fillId="0" borderId="15" xfId="44" applyFont="1" applyBorder="1" applyAlignment="1">
      <alignment horizontal="center" vertical="center"/>
    </xf>
    <xf numFmtId="0" fontId="56" fillId="0" borderId="0" xfId="44" applyFont="1" applyAlignment="1">
      <alignment horizontal="center" vertical="center" wrapText="1"/>
    </xf>
    <xf numFmtId="183" fontId="99" fillId="0" borderId="70" xfId="44" applyNumberFormat="1" applyFont="1" applyBorder="1" applyAlignment="1">
      <alignment horizontal="center" vertical="center"/>
    </xf>
    <xf numFmtId="183" fontId="99" fillId="0" borderId="71" xfId="44" applyNumberFormat="1" applyFont="1" applyBorder="1" applyAlignment="1">
      <alignment horizontal="center" vertical="center"/>
    </xf>
    <xf numFmtId="183" fontId="99" fillId="0" borderId="72" xfId="44" applyNumberFormat="1" applyFont="1" applyBorder="1" applyAlignment="1">
      <alignment horizontal="center" vertical="center"/>
    </xf>
    <xf numFmtId="0" fontId="87" fillId="0" borderId="70" xfId="44" applyFont="1" applyBorder="1" applyAlignment="1">
      <alignment horizontal="center" vertical="center"/>
    </xf>
    <xf numFmtId="0" fontId="87" fillId="0" borderId="71" xfId="44" applyFont="1" applyBorder="1" applyAlignment="1">
      <alignment horizontal="center" vertical="center"/>
    </xf>
    <xf numFmtId="0" fontId="87" fillId="0" borderId="72" xfId="44" applyFont="1" applyBorder="1" applyAlignment="1">
      <alignment horizontal="center" vertical="center"/>
    </xf>
    <xf numFmtId="0" fontId="99" fillId="0" borderId="70" xfId="44" applyFont="1" applyBorder="1" applyAlignment="1">
      <alignment horizontal="center" vertical="center"/>
    </xf>
    <xf numFmtId="0" fontId="99" fillId="0" borderId="72" xfId="44" applyFont="1" applyBorder="1" applyAlignment="1">
      <alignment horizontal="center" vertical="center"/>
    </xf>
    <xf numFmtId="0" fontId="64" fillId="0" borderId="70" xfId="44" applyFont="1" applyBorder="1" applyAlignment="1">
      <alignment horizontal="center" vertical="center"/>
    </xf>
    <xf numFmtId="0" fontId="64" fillId="0" borderId="72" xfId="44" applyFont="1" applyBorder="1" applyAlignment="1">
      <alignment horizontal="center" vertical="center"/>
    </xf>
    <xf numFmtId="0" fontId="87" fillId="0" borderId="70" xfId="44" applyFont="1" applyBorder="1" applyAlignment="1">
      <alignment horizontal="center" vertical="center" wrapText="1"/>
    </xf>
    <xf numFmtId="0" fontId="87" fillId="0" borderId="72" xfId="44" applyFont="1" applyBorder="1" applyAlignment="1">
      <alignment horizontal="center" vertical="center" wrapText="1"/>
    </xf>
    <xf numFmtId="182" fontId="99" fillId="0" borderId="105" xfId="44" quotePrefix="1" applyNumberFormat="1" applyFont="1" applyBorder="1" applyAlignment="1">
      <alignment horizontal="center" vertical="center"/>
    </xf>
    <xf numFmtId="182" fontId="99" fillId="0" borderId="212" xfId="44" applyNumberFormat="1" applyFont="1" applyBorder="1" applyAlignment="1">
      <alignment horizontal="center" vertical="center"/>
    </xf>
    <xf numFmtId="182" fontId="99" fillId="0" borderId="50" xfId="44" quotePrefix="1" applyNumberFormat="1" applyFont="1" applyBorder="1" applyAlignment="1">
      <alignment horizontal="center" vertical="center"/>
    </xf>
    <xf numFmtId="182" fontId="99" fillId="0" borderId="130" xfId="44" applyNumberFormat="1" applyFont="1" applyBorder="1" applyAlignment="1">
      <alignment horizontal="center" vertical="center"/>
    </xf>
    <xf numFmtId="182" fontId="99" fillId="0" borderId="107" xfId="44" applyNumberFormat="1" applyFont="1" applyBorder="1" applyAlignment="1">
      <alignment horizontal="center" vertical="center"/>
    </xf>
    <xf numFmtId="182" fontId="99" fillId="0" borderId="131" xfId="44" applyNumberFormat="1" applyFont="1" applyBorder="1" applyAlignment="1">
      <alignment horizontal="center" vertical="center"/>
    </xf>
    <xf numFmtId="182" fontId="99" fillId="0" borderId="11" xfId="44" applyNumberFormat="1" applyFont="1" applyBorder="1" applyAlignment="1">
      <alignment horizontal="center" vertical="center"/>
    </xf>
    <xf numFmtId="182" fontId="99" fillId="0" borderId="12" xfId="44" applyNumberFormat="1" applyFont="1" applyBorder="1" applyAlignment="1">
      <alignment horizontal="center" vertical="center"/>
    </xf>
    <xf numFmtId="182" fontId="99" fillId="0" borderId="0" xfId="44" applyNumberFormat="1" applyFont="1" applyBorder="1" applyAlignment="1">
      <alignment horizontal="center" vertical="center"/>
    </xf>
    <xf numFmtId="182" fontId="99" fillId="0" borderId="14" xfId="44" applyNumberFormat="1" applyFont="1" applyBorder="1" applyAlignment="1">
      <alignment horizontal="center" vertical="center"/>
    </xf>
    <xf numFmtId="182" fontId="99" fillId="0" borderId="16" xfId="44" applyNumberFormat="1" applyFont="1" applyBorder="1" applyAlignment="1">
      <alignment horizontal="center" vertical="center"/>
    </xf>
    <xf numFmtId="182" fontId="99" fillId="0" borderId="17" xfId="44" applyNumberFormat="1" applyFont="1" applyBorder="1" applyAlignment="1">
      <alignment horizontal="center" vertical="center"/>
    </xf>
    <xf numFmtId="0" fontId="98" fillId="0" borderId="202" xfId="44" applyFont="1" applyBorder="1" applyAlignment="1">
      <alignment horizontal="center" vertical="center"/>
    </xf>
    <xf numFmtId="0" fontId="98" fillId="0" borderId="141" xfId="44" applyFont="1" applyBorder="1" applyAlignment="1">
      <alignment horizontal="center" vertical="center"/>
    </xf>
    <xf numFmtId="0" fontId="98" fillId="0" borderId="201" xfId="44" applyFont="1" applyBorder="1" applyAlignment="1">
      <alignment horizontal="center" vertical="center"/>
    </xf>
    <xf numFmtId="0" fontId="98" fillId="0" borderId="203" xfId="44" applyFont="1" applyBorder="1" applyAlignment="1">
      <alignment horizontal="center" vertical="center"/>
    </xf>
    <xf numFmtId="0" fontId="98" fillId="0" borderId="214" xfId="44" applyFont="1" applyBorder="1" applyAlignment="1">
      <alignment horizontal="center" vertical="center"/>
    </xf>
    <xf numFmtId="0" fontId="63" fillId="0" borderId="204" xfId="44" applyFont="1" applyBorder="1" applyAlignment="1">
      <alignment horizontal="center" vertical="center" wrapText="1"/>
    </xf>
    <xf numFmtId="0" fontId="63" fillId="0" borderId="207" xfId="44" applyFont="1" applyBorder="1" applyAlignment="1">
      <alignment horizontal="center" vertical="center" wrapText="1"/>
    </xf>
    <xf numFmtId="0" fontId="63" fillId="0" borderId="215" xfId="44" applyFont="1" applyBorder="1" applyAlignment="1">
      <alignment horizontal="center" vertical="center" wrapText="1"/>
    </xf>
    <xf numFmtId="0" fontId="59" fillId="30" borderId="14" xfId="44" applyFont="1" applyFill="1" applyBorder="1" applyAlignment="1">
      <alignment horizontal="center" vertical="center"/>
    </xf>
    <xf numFmtId="0" fontId="98" fillId="0" borderId="64" xfId="44" applyFont="1" applyBorder="1" applyAlignment="1">
      <alignment horizontal="left" vertical="center" wrapText="1"/>
    </xf>
    <xf numFmtId="0" fontId="98" fillId="0" borderId="65" xfId="44" applyFont="1" applyBorder="1" applyAlignment="1">
      <alignment horizontal="left" vertical="center" wrapText="1"/>
    </xf>
    <xf numFmtId="0" fontId="98" fillId="0" borderId="66" xfId="44" applyFont="1" applyBorder="1" applyAlignment="1">
      <alignment horizontal="left" vertical="center" wrapText="1"/>
    </xf>
    <xf numFmtId="0" fontId="98" fillId="0" borderId="67" xfId="44" applyFont="1" applyBorder="1" applyAlignment="1">
      <alignment horizontal="left" vertical="center" wrapText="1"/>
    </xf>
    <xf numFmtId="0" fontId="98" fillId="0" borderId="68" xfId="44" applyFont="1" applyBorder="1" applyAlignment="1">
      <alignment horizontal="left" vertical="center" wrapText="1"/>
    </xf>
    <xf numFmtId="0" fontId="98" fillId="0" borderId="69" xfId="44" applyFont="1" applyBorder="1" applyAlignment="1">
      <alignment horizontal="left" vertical="center" wrapText="1"/>
    </xf>
    <xf numFmtId="0" fontId="98" fillId="0" borderId="137" xfId="44" applyFont="1" applyBorder="1" applyAlignment="1">
      <alignment horizontal="left" vertical="center" wrapText="1"/>
    </xf>
    <xf numFmtId="0" fontId="98" fillId="0" borderId="138" xfId="44" applyFont="1" applyBorder="1" applyAlignment="1">
      <alignment horizontal="left" vertical="center" wrapText="1"/>
    </xf>
    <xf numFmtId="0" fontId="98" fillId="0" borderId="139" xfId="44" applyFont="1" applyBorder="1" applyAlignment="1">
      <alignment horizontal="left" vertical="center" wrapText="1"/>
    </xf>
    <xf numFmtId="0" fontId="61" fillId="0" borderId="202" xfId="44" applyFont="1" applyBorder="1" applyAlignment="1">
      <alignment horizontal="center" vertical="center"/>
    </xf>
    <xf numFmtId="0" fontId="61" fillId="0" borderId="141" xfId="44" applyFont="1" applyBorder="1" applyAlignment="1">
      <alignment horizontal="center" vertical="center"/>
    </xf>
    <xf numFmtId="182" fontId="64" fillId="0" borderId="105" xfId="44" quotePrefix="1" applyNumberFormat="1" applyFont="1" applyBorder="1" applyAlignment="1">
      <alignment horizontal="center" vertical="center"/>
    </xf>
    <xf numFmtId="182" fontId="64" fillId="0" borderId="212" xfId="44" applyNumberFormat="1" applyFont="1" applyBorder="1" applyAlignment="1">
      <alignment horizontal="center" vertical="center"/>
    </xf>
    <xf numFmtId="182" fontId="64" fillId="0" borderId="50" xfId="44" quotePrefix="1" applyNumberFormat="1" applyFont="1" applyBorder="1" applyAlignment="1">
      <alignment horizontal="center" vertical="center"/>
    </xf>
    <xf numFmtId="182" fontId="64" fillId="0" borderId="130" xfId="44" applyNumberFormat="1" applyFont="1" applyBorder="1" applyAlignment="1">
      <alignment horizontal="center" vertical="center"/>
    </xf>
    <xf numFmtId="182" fontId="64" fillId="0" borderId="107" xfId="44" applyNumberFormat="1" applyFont="1" applyBorder="1" applyAlignment="1">
      <alignment horizontal="center" vertical="center"/>
    </xf>
    <xf numFmtId="182" fontId="64" fillId="0" borderId="131" xfId="44" applyNumberFormat="1" applyFont="1" applyBorder="1" applyAlignment="1">
      <alignment horizontal="center" vertical="center"/>
    </xf>
    <xf numFmtId="182" fontId="64" fillId="0" borderId="11" xfId="44" applyNumberFormat="1" applyFont="1" applyBorder="1" applyAlignment="1">
      <alignment horizontal="center" vertical="center"/>
    </xf>
    <xf numFmtId="182" fontId="64" fillId="0" borderId="12" xfId="44" applyNumberFormat="1" applyFont="1" applyBorder="1" applyAlignment="1">
      <alignment horizontal="center" vertical="center"/>
    </xf>
    <xf numFmtId="182" fontId="64" fillId="0" borderId="0" xfId="44" applyNumberFormat="1" applyFont="1" applyBorder="1" applyAlignment="1">
      <alignment horizontal="center" vertical="center"/>
    </xf>
    <xf numFmtId="182" fontId="64" fillId="0" borderId="14" xfId="44" applyNumberFormat="1" applyFont="1" applyBorder="1" applyAlignment="1">
      <alignment horizontal="center" vertical="center"/>
    </xf>
    <xf numFmtId="182" fontId="64" fillId="0" borderId="16" xfId="44" applyNumberFormat="1" applyFont="1" applyBorder="1" applyAlignment="1">
      <alignment horizontal="center" vertical="center"/>
    </xf>
    <xf numFmtId="182" fontId="64" fillId="0" borderId="17" xfId="44" applyNumberFormat="1" applyFont="1" applyBorder="1" applyAlignment="1">
      <alignment horizontal="center" vertical="center"/>
    </xf>
    <xf numFmtId="0" fontId="61" fillId="0" borderId="214" xfId="44" applyFont="1" applyBorder="1" applyAlignment="1">
      <alignment horizontal="center" vertical="center"/>
    </xf>
    <xf numFmtId="0" fontId="64" fillId="0" borderId="147" xfId="44" applyFont="1" applyBorder="1" applyAlignment="1">
      <alignment horizontal="center" vertical="center"/>
    </xf>
    <xf numFmtId="0" fontId="64" fillId="0" borderId="123" xfId="44" applyFont="1" applyBorder="1" applyAlignment="1">
      <alignment horizontal="center" vertical="center"/>
    </xf>
    <xf numFmtId="0" fontId="61" fillId="0" borderId="119" xfId="44" applyFont="1" applyBorder="1" applyAlignment="1">
      <alignment horizontal="center" vertical="center"/>
    </xf>
    <xf numFmtId="0" fontId="61" fillId="0" borderId="210" xfId="44" applyFont="1" applyBorder="1" applyAlignment="1">
      <alignment horizontal="center" vertical="center"/>
    </xf>
    <xf numFmtId="0" fontId="61" fillId="0" borderId="211" xfId="44" applyFont="1" applyBorder="1" applyAlignment="1">
      <alignment horizontal="center" vertical="center"/>
    </xf>
    <xf numFmtId="0" fontId="61" fillId="0" borderId="129" xfId="44" applyFont="1" applyBorder="1" applyAlignment="1">
      <alignment horizontal="center" vertical="center"/>
    </xf>
    <xf numFmtId="0" fontId="61" fillId="0" borderId="60" xfId="44" applyFont="1" applyBorder="1" applyAlignment="1">
      <alignment horizontal="center" vertical="center"/>
    </xf>
    <xf numFmtId="0" fontId="61" fillId="0" borderId="61" xfId="44" applyFont="1" applyBorder="1" applyAlignment="1">
      <alignment horizontal="center" vertical="center"/>
    </xf>
    <xf numFmtId="0" fontId="64" fillId="0" borderId="157" xfId="44" applyFont="1" applyBorder="1" applyAlignment="1">
      <alignment horizontal="center" vertical="center"/>
    </xf>
    <xf numFmtId="0" fontId="94" fillId="0" borderId="0" xfId="44" applyFont="1" applyFill="1" applyAlignment="1">
      <alignment horizontal="left" vertical="center" indent="1"/>
    </xf>
    <xf numFmtId="0" fontId="87" fillId="0" borderId="10" xfId="44" applyFont="1" applyBorder="1" applyAlignment="1">
      <alignment horizontal="left" vertical="top"/>
    </xf>
    <xf numFmtId="0" fontId="57" fillId="0" borderId="11" xfId="44" applyFont="1" applyBorder="1" applyAlignment="1">
      <alignment horizontal="left" vertical="top"/>
    </xf>
    <xf numFmtId="0" fontId="57" fillId="0" borderId="12" xfId="44" applyFont="1" applyBorder="1" applyAlignment="1">
      <alignment horizontal="left" vertical="top"/>
    </xf>
    <xf numFmtId="0" fontId="57" fillId="0" borderId="13" xfId="44" applyFont="1" applyBorder="1" applyAlignment="1">
      <alignment horizontal="left" vertical="top"/>
    </xf>
    <xf numFmtId="0" fontId="57" fillId="0" borderId="0" xfId="44" applyFont="1" applyBorder="1" applyAlignment="1">
      <alignment horizontal="left" vertical="top"/>
    </xf>
    <xf numFmtId="0" fontId="57" fillId="0" borderId="14" xfId="44" applyFont="1" applyBorder="1" applyAlignment="1">
      <alignment horizontal="left" vertical="top"/>
    </xf>
    <xf numFmtId="0" fontId="57" fillId="0" borderId="15" xfId="44" applyFont="1" applyBorder="1" applyAlignment="1">
      <alignment horizontal="left" vertical="top"/>
    </xf>
    <xf numFmtId="0" fontId="57" fillId="0" borderId="16" xfId="44" applyFont="1" applyBorder="1" applyAlignment="1">
      <alignment horizontal="left" vertical="top"/>
    </xf>
    <xf numFmtId="0" fontId="57" fillId="0" borderId="17" xfId="44" applyFont="1" applyBorder="1" applyAlignment="1">
      <alignment horizontal="left" vertical="top"/>
    </xf>
    <xf numFmtId="0" fontId="107" fillId="0" borderId="10" xfId="44" applyFont="1" applyBorder="1" applyAlignment="1">
      <alignment horizontal="center" vertical="center"/>
    </xf>
    <xf numFmtId="0" fontId="107" fillId="0" borderId="11" xfId="44" applyFont="1" applyBorder="1" applyAlignment="1">
      <alignment horizontal="center" vertical="center"/>
    </xf>
    <xf numFmtId="0" fontId="107" fillId="0" borderId="12" xfId="44" applyFont="1" applyBorder="1" applyAlignment="1">
      <alignment horizontal="center" vertical="center"/>
    </xf>
    <xf numFmtId="0" fontId="107" fillId="0" borderId="13" xfId="44" applyFont="1" applyBorder="1" applyAlignment="1">
      <alignment horizontal="center" vertical="center"/>
    </xf>
    <xf numFmtId="0" fontId="107" fillId="0" borderId="0" xfId="44" applyFont="1" applyBorder="1" applyAlignment="1">
      <alignment horizontal="center" vertical="center"/>
    </xf>
    <xf numFmtId="0" fontId="107" fillId="0" borderId="14" xfId="44" applyFont="1" applyBorder="1" applyAlignment="1">
      <alignment horizontal="center" vertical="center"/>
    </xf>
    <xf numFmtId="0" fontId="107" fillId="0" borderId="15" xfId="44" applyFont="1" applyBorder="1" applyAlignment="1">
      <alignment horizontal="center" vertical="center"/>
    </xf>
    <xf numFmtId="0" fontId="107" fillId="0" borderId="16" xfId="44" applyFont="1" applyBorder="1" applyAlignment="1">
      <alignment horizontal="center" vertical="center"/>
    </xf>
    <xf numFmtId="0" fontId="107" fillId="0" borderId="17" xfId="44" applyFont="1" applyBorder="1" applyAlignment="1">
      <alignment horizontal="center" vertical="center"/>
    </xf>
    <xf numFmtId="0" fontId="65" fillId="0" borderId="0" xfId="44" applyFont="1" applyAlignment="1">
      <alignment horizontal="left" vertical="center"/>
    </xf>
    <xf numFmtId="0" fontId="65" fillId="0" borderId="14" xfId="44" applyFont="1" applyBorder="1" applyAlignment="1">
      <alignment horizontal="left" vertical="center"/>
    </xf>
    <xf numFmtId="0" fontId="65" fillId="0" borderId="220" xfId="44" applyFont="1" applyBorder="1" applyAlignment="1">
      <alignment horizontal="center" vertical="center"/>
    </xf>
    <xf numFmtId="0" fontId="91" fillId="0" borderId="220" xfId="44" applyFont="1" applyBorder="1" applyAlignment="1">
      <alignment horizontal="center" vertical="center"/>
    </xf>
    <xf numFmtId="0" fontId="65" fillId="0" borderId="143" xfId="44" applyFont="1" applyBorder="1" applyAlignment="1">
      <alignment horizontal="center" vertical="center"/>
    </xf>
    <xf numFmtId="0" fontId="62" fillId="0" borderId="0" xfId="44" applyFont="1" applyAlignment="1">
      <alignment horizontal="left" vertical="top" wrapText="1"/>
    </xf>
    <xf numFmtId="0" fontId="62" fillId="0" borderId="0" xfId="44" applyFont="1" applyAlignment="1">
      <alignment horizontal="left" vertical="top"/>
    </xf>
    <xf numFmtId="0" fontId="62" fillId="0" borderId="114" xfId="44" applyFont="1" applyBorder="1" applyAlignment="1">
      <alignment horizontal="left" vertical="top"/>
    </xf>
    <xf numFmtId="0" fontId="65" fillId="0" borderId="210" xfId="44" applyFont="1" applyBorder="1" applyAlignment="1">
      <alignment horizontal="left" vertical="center" wrapText="1"/>
    </xf>
    <xf numFmtId="0" fontId="56" fillId="0" borderId="210" xfId="44" applyFont="1" applyBorder="1" applyAlignment="1">
      <alignment horizontal="center" vertical="center" wrapText="1"/>
    </xf>
    <xf numFmtId="0" fontId="57" fillId="0" borderId="70" xfId="44" applyFont="1" applyBorder="1" applyAlignment="1">
      <alignment horizontal="center" vertical="center"/>
    </xf>
    <xf numFmtId="0" fontId="57" fillId="0" borderId="72" xfId="44" applyFont="1" applyBorder="1" applyAlignment="1">
      <alignment horizontal="center" vertical="center"/>
    </xf>
    <xf numFmtId="0" fontId="56" fillId="0" borderId="0" xfId="44" applyFont="1" applyAlignment="1">
      <alignment horizontal="left" vertical="center"/>
    </xf>
    <xf numFmtId="0" fontId="98" fillId="0" borderId="10" xfId="44" applyFont="1" applyFill="1" applyBorder="1" applyAlignment="1">
      <alignment horizontal="left" vertical="top" wrapText="1"/>
    </xf>
    <xf numFmtId="0" fontId="106" fillId="0" borderId="11" xfId="44" applyFont="1" applyFill="1" applyBorder="1" applyAlignment="1">
      <alignment horizontal="left" vertical="top" wrapText="1"/>
    </xf>
    <xf numFmtId="0" fontId="106" fillId="0" borderId="12" xfId="44" applyFont="1" applyFill="1" applyBorder="1" applyAlignment="1">
      <alignment horizontal="left" vertical="top" wrapText="1"/>
    </xf>
    <xf numFmtId="0" fontId="106" fillId="0" borderId="13" xfId="44" applyFont="1" applyFill="1" applyBorder="1" applyAlignment="1">
      <alignment horizontal="left" vertical="top" wrapText="1"/>
    </xf>
    <xf numFmtId="0" fontId="106" fillId="0" borderId="0" xfId="44" applyFont="1" applyFill="1" applyBorder="1" applyAlignment="1">
      <alignment horizontal="left" vertical="top" wrapText="1"/>
    </xf>
    <xf numFmtId="0" fontId="106" fillId="0" borderId="14" xfId="44" applyFont="1" applyFill="1" applyBorder="1" applyAlignment="1">
      <alignment horizontal="left" vertical="top" wrapText="1"/>
    </xf>
    <xf numFmtId="0" fontId="106" fillId="0" borderId="15" xfId="44" applyFont="1" applyFill="1" applyBorder="1" applyAlignment="1">
      <alignment horizontal="left" vertical="top" wrapText="1"/>
    </xf>
    <xf numFmtId="0" fontId="106" fillId="0" borderId="16" xfId="44" applyFont="1" applyFill="1" applyBorder="1" applyAlignment="1">
      <alignment horizontal="left" vertical="top" wrapText="1"/>
    </xf>
    <xf numFmtId="0" fontId="106" fillId="0" borderId="17" xfId="44" applyFont="1" applyFill="1" applyBorder="1" applyAlignment="1">
      <alignment horizontal="left" vertical="top" wrapText="1"/>
    </xf>
    <xf numFmtId="0" fontId="57" fillId="0" borderId="70" xfId="44" applyFont="1" applyBorder="1" applyAlignment="1">
      <alignment horizontal="left" vertical="top" wrapText="1"/>
    </xf>
    <xf numFmtId="0" fontId="57" fillId="0" borderId="71" xfId="44" applyFont="1" applyBorder="1" applyAlignment="1">
      <alignment horizontal="left" vertical="top" wrapText="1"/>
    </xf>
    <xf numFmtId="0" fontId="57" fillId="0" borderId="72" xfId="44" applyFont="1" applyBorder="1" applyAlignment="1">
      <alignment horizontal="left" vertical="top" wrapText="1"/>
    </xf>
    <xf numFmtId="0" fontId="87" fillId="0" borderId="71" xfId="44" applyFont="1" applyBorder="1" applyAlignment="1">
      <alignment horizontal="center" vertical="center" wrapText="1"/>
    </xf>
    <xf numFmtId="0" fontId="65" fillId="0" borderId="0" xfId="44" applyFont="1" applyAlignment="1">
      <alignment horizontal="left" vertical="center" wrapText="1"/>
    </xf>
    <xf numFmtId="0" fontId="57" fillId="0" borderId="70" xfId="44" applyFont="1" applyBorder="1" applyAlignment="1">
      <alignment horizontal="center" vertical="center" wrapText="1"/>
    </xf>
    <xf numFmtId="0" fontId="57" fillId="0" borderId="72" xfId="44" applyFont="1" applyBorder="1" applyAlignment="1">
      <alignment horizontal="center" vertical="center" wrapText="1"/>
    </xf>
    <xf numFmtId="0" fontId="57" fillId="0" borderId="71" xfId="44" applyFont="1" applyBorder="1" applyAlignment="1">
      <alignment horizontal="center" vertical="center"/>
    </xf>
    <xf numFmtId="183" fontId="64" fillId="0" borderId="70" xfId="44" applyNumberFormat="1" applyFont="1" applyBorder="1" applyAlignment="1">
      <alignment horizontal="center" vertical="center"/>
    </xf>
    <xf numFmtId="183" fontId="64" fillId="0" borderId="71" xfId="44" applyNumberFormat="1" applyFont="1" applyBorder="1" applyAlignment="1">
      <alignment horizontal="center" vertical="center"/>
    </xf>
    <xf numFmtId="183" fontId="64" fillId="0" borderId="72" xfId="44" applyNumberFormat="1" applyFont="1" applyBorder="1" applyAlignment="1">
      <alignment horizontal="center" vertical="center"/>
    </xf>
    <xf numFmtId="0" fontId="90" fillId="0" borderId="10" xfId="44" applyFont="1" applyFill="1" applyBorder="1" applyAlignment="1">
      <alignment horizontal="left" vertical="top" wrapText="1"/>
    </xf>
    <xf numFmtId="0" fontId="90" fillId="0" borderId="11" xfId="44" applyFont="1" applyFill="1" applyBorder="1" applyAlignment="1">
      <alignment horizontal="left" vertical="top" wrapText="1"/>
    </xf>
    <xf numFmtId="0" fontId="90" fillId="0" borderId="12" xfId="44" applyFont="1" applyFill="1" applyBorder="1" applyAlignment="1">
      <alignment horizontal="left" vertical="top" wrapText="1"/>
    </xf>
    <xf numFmtId="0" fontId="90" fillId="0" borderId="13" xfId="44" applyFont="1" applyFill="1" applyBorder="1" applyAlignment="1">
      <alignment horizontal="left" vertical="top" wrapText="1"/>
    </xf>
    <xf numFmtId="0" fontId="90" fillId="0" borderId="0" xfId="44" applyFont="1" applyFill="1" applyBorder="1" applyAlignment="1">
      <alignment horizontal="left" vertical="top" wrapText="1"/>
    </xf>
    <xf numFmtId="0" fontId="90" fillId="0" borderId="14" xfId="44" applyFont="1" applyFill="1" applyBorder="1" applyAlignment="1">
      <alignment horizontal="left" vertical="top" wrapText="1"/>
    </xf>
    <xf numFmtId="0" fontId="90" fillId="0" borderId="15" xfId="44" applyFont="1" applyFill="1" applyBorder="1" applyAlignment="1">
      <alignment horizontal="left" vertical="top" wrapText="1"/>
    </xf>
    <xf numFmtId="0" fontId="90" fillId="0" borderId="16" xfId="44" applyFont="1" applyFill="1" applyBorder="1" applyAlignment="1">
      <alignment horizontal="left" vertical="top" wrapText="1"/>
    </xf>
    <xf numFmtId="0" fontId="90" fillId="0" borderId="17" xfId="44" applyFont="1" applyFill="1" applyBorder="1" applyAlignment="1">
      <alignment horizontal="left" vertical="top" wrapText="1"/>
    </xf>
    <xf numFmtId="0" fontId="57" fillId="0" borderId="10" xfId="44" applyFont="1" applyBorder="1" applyAlignment="1">
      <alignment horizontal="left" vertical="top"/>
    </xf>
    <xf numFmtId="0" fontId="90" fillId="0" borderId="10" xfId="44" applyFont="1" applyBorder="1" applyAlignment="1">
      <alignment horizontal="center" vertical="center"/>
    </xf>
    <xf numFmtId="0" fontId="90" fillId="0" borderId="11" xfId="44" applyFont="1" applyBorder="1" applyAlignment="1">
      <alignment horizontal="center" vertical="center"/>
    </xf>
    <xf numFmtId="0" fontId="90" fillId="0" borderId="12" xfId="44" applyFont="1" applyBorder="1" applyAlignment="1">
      <alignment horizontal="center" vertical="center"/>
    </xf>
    <xf numFmtId="0" fontId="90" fillId="0" borderId="13" xfId="44" applyFont="1" applyBorder="1" applyAlignment="1">
      <alignment horizontal="center" vertical="center"/>
    </xf>
    <xf numFmtId="0" fontId="90" fillId="0" borderId="0" xfId="44" applyFont="1" applyBorder="1" applyAlignment="1">
      <alignment horizontal="center" vertical="center"/>
    </xf>
    <xf numFmtId="0" fontId="90" fillId="0" borderId="14" xfId="44" applyFont="1" applyBorder="1" applyAlignment="1">
      <alignment horizontal="center" vertical="center"/>
    </xf>
    <xf numFmtId="0" fontId="90" fillId="0" borderId="15" xfId="44" applyFont="1" applyBorder="1" applyAlignment="1">
      <alignment horizontal="center" vertical="center"/>
    </xf>
    <xf numFmtId="0" fontId="90" fillId="0" borderId="16" xfId="44" applyFont="1" applyBorder="1" applyAlignment="1">
      <alignment horizontal="center" vertical="center"/>
    </xf>
    <xf numFmtId="0" fontId="90" fillId="0" borderId="17" xfId="44" applyFont="1" applyBorder="1" applyAlignment="1">
      <alignment horizontal="center" vertical="center"/>
    </xf>
    <xf numFmtId="0" fontId="25" fillId="0" borderId="28"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103" fillId="0" borderId="21" xfId="0" applyFont="1" applyFill="1" applyBorder="1" applyAlignment="1">
      <alignment horizontal="center" vertical="center"/>
    </xf>
    <xf numFmtId="0" fontId="103" fillId="0" borderId="34" xfId="0" applyFont="1" applyFill="1" applyBorder="1" applyAlignment="1">
      <alignment horizontal="center" vertical="center"/>
    </xf>
    <xf numFmtId="0" fontId="103" fillId="0" borderId="36" xfId="0" applyFont="1" applyFill="1" applyBorder="1" applyAlignment="1">
      <alignment horizontal="center" vertical="center"/>
    </xf>
    <xf numFmtId="0" fontId="28" fillId="0" borderId="37" xfId="0" applyFont="1" applyFill="1" applyBorder="1" applyAlignment="1">
      <alignment horizontal="center" vertical="center" wrapText="1"/>
    </xf>
    <xf numFmtId="0" fontId="28" fillId="0" borderId="0" xfId="0" applyFont="1" applyFill="1" applyAlignment="1">
      <alignment horizontal="center" vertical="center" wrapText="1"/>
    </xf>
    <xf numFmtId="0" fontId="28" fillId="0" borderId="23" xfId="0" applyFont="1" applyFill="1" applyBorder="1" applyAlignment="1">
      <alignment horizontal="center" vertical="center" wrapText="1"/>
    </xf>
    <xf numFmtId="0" fontId="103" fillId="0" borderId="37" xfId="0" applyFont="1" applyFill="1" applyBorder="1" applyAlignment="1">
      <alignment horizontal="center" vertical="center" wrapText="1"/>
    </xf>
    <xf numFmtId="0" fontId="103" fillId="0" borderId="22" xfId="0" applyFont="1" applyFill="1" applyBorder="1" applyAlignment="1">
      <alignment horizontal="center" vertical="center"/>
    </xf>
    <xf numFmtId="0" fontId="103" fillId="0" borderId="0" xfId="0" applyFont="1" applyFill="1" applyAlignment="1">
      <alignment horizontal="center" vertical="center"/>
    </xf>
    <xf numFmtId="0" fontId="103" fillId="0" borderId="38" xfId="0" applyFont="1" applyFill="1" applyBorder="1" applyAlignment="1">
      <alignment horizontal="center" vertical="center"/>
    </xf>
    <xf numFmtId="0" fontId="103" fillId="0" borderId="23" xfId="0" applyFont="1" applyFill="1" applyBorder="1" applyAlignment="1">
      <alignment horizontal="center" vertical="center"/>
    </xf>
    <xf numFmtId="0" fontId="103" fillId="0" borderId="25" xfId="0" applyFont="1" applyFill="1" applyBorder="1" applyAlignment="1">
      <alignment horizontal="center" vertical="center"/>
    </xf>
    <xf numFmtId="0" fontId="100" fillId="0" borderId="39" xfId="0" applyFont="1" applyFill="1" applyBorder="1" applyAlignment="1">
      <alignment horizontal="center" vertical="center"/>
    </xf>
    <xf numFmtId="0" fontId="100" fillId="0" borderId="41" xfId="0" applyFont="1" applyFill="1" applyBorder="1" applyAlignment="1">
      <alignment horizontal="center" vertical="center"/>
    </xf>
    <xf numFmtId="0" fontId="100" fillId="0" borderId="40" xfId="0" applyFont="1" applyFill="1" applyBorder="1" applyAlignment="1">
      <alignment horizontal="center" vertical="center"/>
    </xf>
    <xf numFmtId="0" fontId="100" fillId="0" borderId="23" xfId="0" applyFont="1" applyFill="1" applyBorder="1" applyAlignment="1">
      <alignment horizontal="center" vertical="center"/>
    </xf>
    <xf numFmtId="0" fontId="83" fillId="0" borderId="0" xfId="0" applyFont="1" applyAlignment="1" applyProtection="1">
      <alignment horizontal="center" vertical="center" shrinkToFit="1"/>
      <protection locked="0"/>
    </xf>
    <xf numFmtId="0" fontId="26" fillId="0" borderId="0" xfId="0" applyFont="1" applyFill="1" applyAlignment="1">
      <alignment horizontal="center" vertical="center" shrinkToFit="1"/>
    </xf>
    <xf numFmtId="0" fontId="27" fillId="0" borderId="27"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8" fillId="0" borderId="0" xfId="0" applyFont="1" applyFill="1" applyAlignment="1">
      <alignment horizontal="center" vertical="center"/>
    </xf>
    <xf numFmtId="0" fontId="30" fillId="0" borderId="0" xfId="0" applyFont="1" applyFill="1" applyAlignment="1">
      <alignment horizontal="left" vertical="center"/>
    </xf>
    <xf numFmtId="0" fontId="30" fillId="0" borderId="0" xfId="0" applyFont="1" applyFill="1" applyAlignment="1">
      <alignment horizontal="center" vertical="center"/>
    </xf>
    <xf numFmtId="0" fontId="102" fillId="0" borderId="0" xfId="0" applyFont="1" applyFill="1" applyAlignment="1">
      <alignment horizontal="center" vertical="center"/>
    </xf>
    <xf numFmtId="0" fontId="24" fillId="0" borderId="0" xfId="0" applyFont="1" applyFill="1" applyAlignment="1">
      <alignment horizontal="center" vertical="center"/>
    </xf>
    <xf numFmtId="0" fontId="24" fillId="0" borderId="209" xfId="0" applyFont="1" applyFill="1" applyBorder="1" applyAlignment="1">
      <alignment horizontal="left" vertical="center"/>
    </xf>
    <xf numFmtId="0" fontId="24" fillId="0" borderId="18" xfId="0" applyFont="1" applyFill="1" applyBorder="1" applyAlignment="1">
      <alignment horizontal="left" vertical="center"/>
    </xf>
    <xf numFmtId="0" fontId="24" fillId="0" borderId="19" xfId="0" applyFont="1" applyFill="1" applyBorder="1" applyAlignment="1">
      <alignment horizontal="left" vertical="center"/>
    </xf>
    <xf numFmtId="0" fontId="24" fillId="0" borderId="0" xfId="0" applyFont="1" applyAlignment="1">
      <alignment horizontal="right" vertical="center"/>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6" fillId="0" borderId="0" xfId="0" applyFont="1" applyFill="1" applyAlignment="1"/>
    <xf numFmtId="0" fontId="28" fillId="0" borderId="43" xfId="0" applyFont="1" applyFill="1" applyBorder="1" applyAlignment="1">
      <alignment horizontal="left" vertical="center"/>
    </xf>
    <xf numFmtId="0" fontId="28" fillId="0" borderId="41" xfId="0" applyFont="1" applyFill="1" applyBorder="1" applyAlignment="1">
      <alignment horizontal="left" vertical="center"/>
    </xf>
    <xf numFmtId="0" fontId="101" fillId="0" borderId="10" xfId="0" applyFont="1" applyFill="1" applyBorder="1" applyAlignment="1">
      <alignment horizontal="left" vertical="center" wrapText="1"/>
    </xf>
    <xf numFmtId="0" fontId="101" fillId="0" borderId="11" xfId="0" applyFont="1" applyFill="1" applyBorder="1" applyAlignment="1">
      <alignment horizontal="left" vertical="center" wrapText="1"/>
    </xf>
    <xf numFmtId="0" fontId="101" fillId="0" borderId="12" xfId="0" applyFont="1" applyFill="1" applyBorder="1" applyAlignment="1">
      <alignment horizontal="left" vertical="center" wrapText="1"/>
    </xf>
    <xf numFmtId="0" fontId="101" fillId="0" borderId="13" xfId="0" applyFont="1" applyFill="1" applyBorder="1" applyAlignment="1">
      <alignment horizontal="left" vertical="center" wrapText="1"/>
    </xf>
    <xf numFmtId="0" fontId="101" fillId="0" borderId="0" xfId="0" applyFont="1" applyFill="1" applyAlignment="1">
      <alignment horizontal="left" vertical="center" wrapText="1"/>
    </xf>
    <xf numFmtId="0" fontId="101" fillId="0" borderId="14" xfId="0" applyFont="1" applyFill="1" applyBorder="1" applyAlignment="1">
      <alignment horizontal="left" vertical="center" wrapText="1"/>
    </xf>
    <xf numFmtId="0" fontId="101" fillId="0" borderId="15" xfId="0" applyFont="1" applyFill="1" applyBorder="1" applyAlignment="1">
      <alignment horizontal="left" vertical="center" wrapText="1"/>
    </xf>
    <xf numFmtId="0" fontId="101" fillId="0" borderId="16" xfId="0" applyFont="1" applyFill="1" applyBorder="1" applyAlignment="1">
      <alignment horizontal="left" vertical="center" wrapText="1"/>
    </xf>
    <xf numFmtId="0" fontId="101" fillId="0" borderId="17" xfId="0" applyFont="1" applyFill="1" applyBorder="1" applyAlignment="1">
      <alignment horizontal="left" vertical="center" wrapText="1"/>
    </xf>
    <xf numFmtId="0" fontId="28" fillId="0" borderId="133" xfId="0" applyFont="1" applyFill="1" applyBorder="1" applyAlignment="1">
      <alignment horizontal="center" vertical="center" wrapText="1"/>
    </xf>
    <xf numFmtId="0" fontId="101" fillId="0" borderId="133" xfId="0" applyFont="1" applyFill="1" applyBorder="1" applyAlignment="1">
      <alignment horizontal="left" vertical="center"/>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17" xfId="0" applyFont="1" applyFill="1" applyBorder="1" applyAlignment="1">
      <alignment horizontal="center" vertical="center"/>
    </xf>
    <xf numFmtId="0" fontId="25" fillId="0" borderId="73" xfId="0" applyFont="1" applyFill="1" applyBorder="1" applyAlignment="1">
      <alignment horizontal="center" vertical="center" wrapText="1"/>
    </xf>
    <xf numFmtId="0" fontId="25" fillId="0" borderId="135" xfId="0" applyFont="1" applyFill="1" applyBorder="1" applyAlignment="1">
      <alignment horizontal="center" vertical="center" wrapText="1"/>
    </xf>
    <xf numFmtId="0" fontId="24" fillId="0" borderId="136" xfId="0" applyFont="1" applyFill="1" applyBorder="1" applyAlignment="1">
      <alignment horizontal="left" vertical="center"/>
    </xf>
    <xf numFmtId="0" fontId="24" fillId="0" borderId="134" xfId="0" applyFont="1" applyFill="1" applyBorder="1" applyAlignment="1">
      <alignment horizontal="left" vertical="center"/>
    </xf>
    <xf numFmtId="0" fontId="24" fillId="0" borderId="74" xfId="0" applyFont="1" applyFill="1" applyBorder="1" applyAlignment="1">
      <alignment horizontal="left" vertical="center"/>
    </xf>
    <xf numFmtId="0" fontId="28" fillId="0" borderId="10" xfId="0" applyFont="1" applyFill="1" applyBorder="1" applyAlignment="1">
      <alignment horizontal="center" vertical="center" shrinkToFit="1"/>
    </xf>
    <xf numFmtId="0" fontId="28" fillId="0" borderId="11" xfId="0" applyFont="1" applyFill="1" applyBorder="1" applyAlignment="1">
      <alignment horizontal="center" vertical="center" shrinkToFit="1"/>
    </xf>
    <xf numFmtId="0" fontId="28" fillId="0" borderId="13" xfId="0" applyFont="1" applyFill="1" applyBorder="1" applyAlignment="1">
      <alignment horizontal="center" vertical="center" shrinkToFit="1"/>
    </xf>
    <xf numFmtId="0" fontId="28" fillId="0" borderId="0" xfId="0" applyFont="1" applyFill="1" applyAlignment="1">
      <alignment horizontal="center" vertical="center" shrinkToFit="1"/>
    </xf>
    <xf numFmtId="0" fontId="28" fillId="0" borderId="15" xfId="0" applyFont="1" applyFill="1" applyBorder="1" applyAlignment="1">
      <alignment horizontal="center" vertical="center" shrinkToFit="1"/>
    </xf>
    <xf numFmtId="0" fontId="28" fillId="0" borderId="16" xfId="0" applyFont="1" applyFill="1" applyBorder="1" applyAlignment="1">
      <alignment horizontal="center" vertical="center" shrinkToFit="1"/>
    </xf>
    <xf numFmtId="0" fontId="24" fillId="0" borderId="13" xfId="0" applyFont="1" applyFill="1" applyBorder="1" applyAlignment="1">
      <alignment horizontal="left" vertical="center"/>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16" xfId="0" applyFont="1" applyFill="1" applyBorder="1" applyAlignment="1">
      <alignment horizontal="left" vertical="center"/>
    </xf>
    <xf numFmtId="0" fontId="24" fillId="0" borderId="17" xfId="0" applyFont="1" applyFill="1" applyBorder="1" applyAlignment="1">
      <alignment horizontal="left" vertical="center"/>
    </xf>
    <xf numFmtId="0" fontId="28" fillId="0" borderId="46" xfId="0" applyFont="1" applyFill="1" applyBorder="1" applyAlignment="1">
      <alignment horizontal="left" vertical="center"/>
    </xf>
    <xf numFmtId="14" fontId="40" fillId="28" borderId="143" xfId="47" applyNumberFormat="1" applyFont="1" applyFill="1" applyBorder="1" applyAlignment="1" applyProtection="1">
      <alignment horizontal="center" vertical="center"/>
      <protection locked="0"/>
    </xf>
    <xf numFmtId="14" fontId="40" fillId="28" borderId="152" xfId="47" applyNumberFormat="1" applyFont="1" applyFill="1" applyBorder="1" applyAlignment="1" applyProtection="1">
      <alignment horizontal="center" vertical="center"/>
      <protection locked="0"/>
    </xf>
    <xf numFmtId="14" fontId="40" fillId="27" borderId="155" xfId="47" applyNumberFormat="1" applyFont="1" applyFill="1" applyBorder="1" applyAlignment="1" applyProtection="1">
      <alignment horizontal="center" vertical="center"/>
      <protection locked="0"/>
    </xf>
    <xf numFmtId="14" fontId="40" fillId="27" borderId="197" xfId="47" applyNumberFormat="1" applyFont="1" applyFill="1" applyBorder="1" applyAlignment="1" applyProtection="1">
      <alignment horizontal="center" vertical="center"/>
      <protection locked="0"/>
    </xf>
    <xf numFmtId="14" fontId="105" fillId="28" borderId="110" xfId="47" applyNumberFormat="1" applyFont="1" applyFill="1" applyBorder="1" applyAlignment="1" applyProtection="1">
      <alignment horizontal="center" vertical="center"/>
      <protection locked="0"/>
    </xf>
    <xf numFmtId="178" fontId="32" fillId="26" borderId="155" xfId="47" applyNumberFormat="1" applyFont="1" applyFill="1" applyBorder="1" applyAlignment="1" applyProtection="1">
      <alignment horizontal="center" vertical="center" wrapText="1"/>
      <protection locked="0"/>
    </xf>
    <xf numFmtId="178" fontId="32" fillId="26" borderId="71" xfId="47" applyNumberFormat="1" applyFont="1" applyFill="1" applyBorder="1" applyAlignment="1" applyProtection="1">
      <alignment horizontal="center" vertical="center" wrapText="1"/>
      <protection locked="0"/>
    </xf>
    <xf numFmtId="14" fontId="40" fillId="28" borderId="58" xfId="47" applyNumberFormat="1" applyFont="1" applyFill="1" applyBorder="1" applyAlignment="1" applyProtection="1">
      <alignment horizontal="center" vertical="center"/>
      <protection locked="0"/>
    </xf>
    <xf numFmtId="58" fontId="33" fillId="0" borderId="0" xfId="47" applyNumberFormat="1" applyFont="1" applyFill="1" applyAlignment="1" applyProtection="1">
      <alignment horizontal="center" vertical="center"/>
      <protection locked="0"/>
    </xf>
    <xf numFmtId="0" fontId="33" fillId="0" borderId="0" xfId="47" applyFont="1" applyFill="1" applyAlignment="1" applyProtection="1">
      <alignment horizontal="center" vertical="center"/>
      <protection locked="0"/>
    </xf>
    <xf numFmtId="0" fontId="37" fillId="24" borderId="0" xfId="47" applyFont="1" applyFill="1" applyAlignment="1" applyProtection="1">
      <alignment horizontal="center" vertical="center"/>
      <protection locked="0"/>
    </xf>
    <xf numFmtId="0" fontId="41" fillId="25" borderId="10" xfId="47" applyFont="1" applyFill="1" applyBorder="1" applyAlignment="1" applyProtection="1">
      <alignment horizontal="center" vertical="center"/>
      <protection locked="0"/>
    </xf>
    <xf numFmtId="0" fontId="41" fillId="25" borderId="11" xfId="47" applyFont="1" applyFill="1" applyBorder="1" applyAlignment="1" applyProtection="1">
      <alignment horizontal="center" vertical="center"/>
      <protection locked="0"/>
    </xf>
    <xf numFmtId="178" fontId="32" fillId="26" borderId="105" xfId="47" applyNumberFormat="1" applyFont="1" applyFill="1" applyBorder="1" applyAlignment="1" applyProtection="1">
      <alignment horizontal="center" vertical="center" wrapText="1"/>
      <protection locked="0"/>
    </xf>
    <xf numFmtId="178" fontId="32" fillId="26" borderId="11" xfId="47" applyNumberFormat="1" applyFont="1" applyFill="1" applyBorder="1" applyAlignment="1" applyProtection="1">
      <alignment horizontal="center" vertical="center" wrapText="1"/>
      <protection locked="0"/>
    </xf>
    <xf numFmtId="0" fontId="41" fillId="25" borderId="146" xfId="47" applyFont="1" applyFill="1" applyBorder="1" applyAlignment="1" applyProtection="1">
      <alignment horizontal="center" vertical="center"/>
      <protection locked="0"/>
    </xf>
    <xf numFmtId="0" fontId="41" fillId="25" borderId="22" xfId="47" applyFont="1" applyFill="1" applyBorder="1" applyAlignment="1" applyProtection="1">
      <alignment horizontal="center" vertical="center"/>
      <protection locked="0"/>
    </xf>
    <xf numFmtId="0" fontId="36" fillId="0" borderId="145" xfId="47" applyFont="1" applyFill="1" applyBorder="1" applyAlignment="1" applyProtection="1">
      <alignment horizontal="right" vertical="center"/>
      <protection locked="0"/>
    </xf>
    <xf numFmtId="0" fontId="36" fillId="0" borderId="68" xfId="47" applyFont="1" applyFill="1" applyBorder="1" applyAlignment="1" applyProtection="1">
      <alignment horizontal="right" vertical="center"/>
      <protection locked="0"/>
    </xf>
    <xf numFmtId="0" fontId="36" fillId="0" borderId="185" xfId="47" applyFont="1" applyFill="1" applyBorder="1" applyAlignment="1" applyProtection="1">
      <alignment horizontal="right" vertical="center"/>
      <protection locked="0"/>
    </xf>
    <xf numFmtId="0" fontId="33" fillId="24" borderId="107" xfId="47" applyFont="1" applyFill="1" applyBorder="1" applyAlignment="1" applyProtection="1">
      <alignment horizontal="center" vertical="center" shrinkToFit="1"/>
      <protection locked="0"/>
    </xf>
    <xf numFmtId="0" fontId="33" fillId="24" borderId="106" xfId="47" applyFont="1" applyFill="1" applyBorder="1" applyAlignment="1" applyProtection="1">
      <alignment horizontal="center" vertical="center" shrinkToFit="1"/>
      <protection locked="0"/>
    </xf>
    <xf numFmtId="0" fontId="33" fillId="24" borderId="64" xfId="47" applyFont="1" applyFill="1" applyBorder="1" applyAlignment="1" applyProtection="1">
      <alignment horizontal="center" vertical="center" shrinkToFit="1"/>
      <protection locked="0"/>
    </xf>
    <xf numFmtId="0" fontId="33" fillId="24" borderId="66" xfId="47" applyFont="1" applyFill="1" applyBorder="1" applyAlignment="1" applyProtection="1">
      <alignment horizontal="center" vertical="center" shrinkToFit="1"/>
      <protection locked="0"/>
    </xf>
    <xf numFmtId="0" fontId="33" fillId="24" borderId="67" xfId="47" applyFont="1" applyFill="1" applyBorder="1" applyAlignment="1" applyProtection="1">
      <alignment horizontal="center" vertical="center" shrinkToFit="1"/>
      <protection locked="0"/>
    </xf>
    <xf numFmtId="0" fontId="33" fillId="24" borderId="69" xfId="47" applyFont="1" applyFill="1" applyBorder="1" applyAlignment="1" applyProtection="1">
      <alignment horizontal="center" vertical="center" shrinkToFit="1"/>
      <protection locked="0"/>
    </xf>
    <xf numFmtId="0" fontId="33" fillId="24" borderId="137" xfId="47" applyFont="1" applyFill="1" applyBorder="1" applyAlignment="1" applyProtection="1">
      <alignment horizontal="center" vertical="center" shrinkToFit="1"/>
      <protection locked="0"/>
    </xf>
    <xf numFmtId="0" fontId="33" fillId="24" borderId="139" xfId="47" applyFont="1" applyFill="1" applyBorder="1" applyAlignment="1" applyProtection="1">
      <alignment horizontal="center" vertical="center" shrinkToFit="1"/>
      <protection locked="0"/>
    </xf>
    <xf numFmtId="0" fontId="33" fillId="24" borderId="137" xfId="47" applyFont="1" applyFill="1" applyBorder="1" applyAlignment="1" applyProtection="1">
      <alignment horizontal="left" vertical="center" shrinkToFit="1"/>
      <protection locked="0"/>
    </xf>
    <xf numFmtId="0" fontId="33" fillId="24" borderId="138" xfId="47" applyFont="1" applyFill="1" applyBorder="1" applyAlignment="1" applyProtection="1">
      <alignment horizontal="left" vertical="center" shrinkToFit="1"/>
      <protection locked="0"/>
    </xf>
    <xf numFmtId="0" fontId="33" fillId="24" borderId="164" xfId="47" applyFont="1" applyFill="1" applyBorder="1" applyAlignment="1" applyProtection="1">
      <alignment horizontal="left" vertical="center" shrinkToFit="1"/>
      <protection locked="0"/>
    </xf>
    <xf numFmtId="0" fontId="33" fillId="24" borderId="65" xfId="47" applyFont="1" applyFill="1" applyBorder="1" applyAlignment="1" applyProtection="1">
      <alignment horizontal="center" vertical="center" shrinkToFit="1"/>
      <protection locked="0"/>
    </xf>
    <xf numFmtId="49" fontId="33" fillId="24" borderId="156" xfId="47" applyNumberFormat="1" applyFont="1" applyFill="1" applyBorder="1" applyAlignment="1" applyProtection="1">
      <alignment horizontal="center" vertical="center" shrinkToFit="1"/>
      <protection locked="0"/>
    </xf>
    <xf numFmtId="49" fontId="33" fillId="24" borderId="138" xfId="47" applyNumberFormat="1" applyFont="1" applyFill="1" applyBorder="1" applyAlignment="1" applyProtection="1">
      <alignment horizontal="center" vertical="center" shrinkToFit="1"/>
      <protection locked="0"/>
    </xf>
    <xf numFmtId="49" fontId="33" fillId="24" borderId="139" xfId="47" applyNumberFormat="1" applyFont="1" applyFill="1" applyBorder="1" applyAlignment="1" applyProtection="1">
      <alignment horizontal="center" vertical="center" shrinkToFit="1"/>
      <protection locked="0"/>
    </xf>
    <xf numFmtId="178" fontId="32" fillId="26" borderId="197" xfId="47" applyNumberFormat="1" applyFont="1" applyFill="1" applyBorder="1" applyAlignment="1" applyProtection="1">
      <alignment horizontal="center" vertical="center" wrapText="1"/>
      <protection locked="0"/>
    </xf>
    <xf numFmtId="14" fontId="40" fillId="27" borderId="71" xfId="47" applyNumberFormat="1" applyFont="1" applyFill="1" applyBorder="1" applyAlignment="1" applyProtection="1">
      <alignment horizontal="center" vertical="center"/>
      <protection locked="0"/>
    </xf>
    <xf numFmtId="14" fontId="105" fillId="28" borderId="58" xfId="47" applyNumberFormat="1" applyFont="1" applyFill="1" applyBorder="1" applyAlignment="1" applyProtection="1">
      <alignment horizontal="center" vertical="center"/>
      <protection locked="0"/>
    </xf>
    <xf numFmtId="14" fontId="105" fillId="28" borderId="143" xfId="47" applyNumberFormat="1" applyFont="1" applyFill="1" applyBorder="1" applyAlignment="1" applyProtection="1">
      <alignment horizontal="center" vertical="center"/>
      <protection locked="0"/>
    </xf>
    <xf numFmtId="14" fontId="40" fillId="28" borderId="145" xfId="47" applyNumberFormat="1" applyFont="1" applyFill="1" applyBorder="1" applyAlignment="1" applyProtection="1">
      <alignment horizontal="center" vertical="center"/>
      <protection locked="0"/>
    </xf>
    <xf numFmtId="0" fontId="33" fillId="24" borderId="68" xfId="47" applyFont="1" applyFill="1" applyBorder="1" applyAlignment="1" applyProtection="1">
      <alignment horizontal="center" vertical="center" shrinkToFit="1"/>
      <protection locked="0"/>
    </xf>
    <xf numFmtId="0" fontId="33" fillId="24" borderId="145" xfId="47" applyFont="1" applyFill="1" applyBorder="1" applyAlignment="1" applyProtection="1">
      <alignment horizontal="center" vertical="center" shrinkToFit="1"/>
      <protection locked="0"/>
    </xf>
    <xf numFmtId="0" fontId="33" fillId="24" borderId="185" xfId="47" applyFont="1" applyFill="1" applyBorder="1" applyAlignment="1" applyProtection="1">
      <alignment horizontal="center" vertical="center" shrinkToFit="1"/>
      <protection locked="0"/>
    </xf>
    <xf numFmtId="0" fontId="49" fillId="0" borderId="0" xfId="42" applyFont="1" applyAlignment="1" applyProtection="1">
      <alignment horizontal="left" vertical="center" wrapText="1"/>
      <protection locked="0"/>
    </xf>
    <xf numFmtId="0" fontId="54" fillId="24" borderId="0" xfId="42" applyFont="1" applyFill="1" applyAlignment="1">
      <alignment horizontal="center" vertical="center"/>
    </xf>
    <xf numFmtId="0" fontId="47" fillId="24" borderId="0" xfId="42" applyFont="1" applyFill="1" applyAlignment="1">
      <alignment horizontal="center" vertical="center"/>
    </xf>
    <xf numFmtId="58" fontId="46" fillId="0" borderId="57" xfId="42" applyNumberFormat="1" applyFont="1" applyBorder="1" applyAlignment="1" applyProtection="1">
      <alignment horizontal="right" vertical="center"/>
      <protection locked="0"/>
    </xf>
    <xf numFmtId="0" fontId="46" fillId="0" borderId="57" xfId="42" applyFont="1" applyBorder="1" applyAlignment="1" applyProtection="1">
      <alignment horizontal="right" vertical="center"/>
      <protection locked="0"/>
    </xf>
    <xf numFmtId="0" fontId="46" fillId="24" borderId="0" xfId="42" applyFont="1" applyFill="1" applyAlignment="1">
      <alignment horizontal="center" vertical="center"/>
    </xf>
    <xf numFmtId="0" fontId="54" fillId="29" borderId="0" xfId="42" applyFont="1" applyFill="1" applyAlignment="1">
      <alignment horizontal="center" vertical="center"/>
    </xf>
    <xf numFmtId="0" fontId="49" fillId="0" borderId="0" xfId="42" applyFont="1" applyAlignment="1" applyProtection="1">
      <alignment horizontal="left" vertical="center" shrinkToFit="1"/>
      <protection locked="0"/>
    </xf>
    <xf numFmtId="0" fontId="46" fillId="0" borderId="0" xfId="42" applyFont="1" applyAlignment="1">
      <alignment horizontal="center" vertical="center"/>
    </xf>
    <xf numFmtId="0" fontId="46" fillId="0" borderId="82" xfId="42" applyFont="1" applyBorder="1" applyAlignment="1">
      <alignment horizontal="center" vertical="center"/>
    </xf>
    <xf numFmtId="0" fontId="46" fillId="0" borderId="83" xfId="42" applyFont="1" applyBorder="1" applyAlignment="1">
      <alignment horizontal="center" vertical="center"/>
    </xf>
    <xf numFmtId="0" fontId="46" fillId="0" borderId="184" xfId="42" applyFont="1" applyBorder="1" applyAlignment="1">
      <alignment horizontal="center" vertical="center"/>
    </xf>
    <xf numFmtId="0" fontId="46" fillId="0" borderId="84" xfId="42" applyFont="1" applyBorder="1" applyAlignment="1">
      <alignment horizontal="center" vertical="center"/>
    </xf>
    <xf numFmtId="0" fontId="46" fillId="0" borderId="85" xfId="42" applyFont="1" applyBorder="1" applyAlignment="1">
      <alignment horizontal="center" vertical="center"/>
    </xf>
    <xf numFmtId="0" fontId="46" fillId="0" borderId="86" xfId="42" applyFont="1" applyBorder="1" applyAlignment="1">
      <alignment horizontal="center" vertical="center"/>
    </xf>
    <xf numFmtId="181" fontId="50" fillId="29" borderId="111" xfId="42" applyNumberFormat="1" applyFont="1" applyFill="1" applyBorder="1" applyAlignment="1">
      <alignment horizontal="center" vertical="center"/>
    </xf>
    <xf numFmtId="181" fontId="50" fillId="29" borderId="65" xfId="42" applyNumberFormat="1" applyFont="1" applyFill="1" applyBorder="1" applyAlignment="1">
      <alignment horizontal="center" vertical="center"/>
    </xf>
    <xf numFmtId="0" fontId="46" fillId="0" borderId="41" xfId="42" applyFont="1" applyBorder="1" applyAlignment="1">
      <alignment horizontal="center" vertical="center"/>
    </xf>
    <xf numFmtId="0" fontId="52" fillId="0" borderId="102" xfId="42" applyFont="1" applyBorder="1" applyProtection="1">
      <alignment vertical="center"/>
      <protection locked="0"/>
    </xf>
    <xf numFmtId="0" fontId="52" fillId="0" borderId="103" xfId="42" applyFont="1" applyBorder="1" applyProtection="1">
      <alignment vertical="center"/>
      <protection locked="0"/>
    </xf>
    <xf numFmtId="0" fontId="52" fillId="0" borderId="87" xfId="42" applyFont="1" applyBorder="1" applyAlignment="1" applyProtection="1">
      <alignment horizontal="left" vertical="center" indent="1"/>
      <protection locked="0"/>
    </xf>
    <xf numFmtId="0" fontId="52" fillId="0" borderId="88" xfId="42" applyFont="1" applyBorder="1" applyAlignment="1" applyProtection="1">
      <alignment horizontal="left" vertical="center" indent="1"/>
      <protection locked="0"/>
    </xf>
    <xf numFmtId="0" fontId="46" fillId="0" borderId="89" xfId="42" applyFont="1" applyBorder="1" applyAlignment="1">
      <alignment horizontal="center" vertical="center" wrapText="1"/>
    </xf>
    <xf numFmtId="0" fontId="46" fillId="0" borderId="87" xfId="42" applyFont="1" applyBorder="1" applyAlignment="1">
      <alignment horizontal="center" vertical="center" wrapText="1"/>
    </xf>
    <xf numFmtId="0" fontId="53" fillId="0" borderId="87" xfId="42" applyFont="1" applyBorder="1" applyAlignment="1" applyProtection="1">
      <alignment horizontal="center" vertical="center"/>
      <protection locked="0"/>
    </xf>
    <xf numFmtId="0" fontId="53" fillId="0" borderId="90" xfId="42" applyFont="1" applyBorder="1" applyAlignment="1" applyProtection="1">
      <alignment horizontal="center" vertical="center"/>
      <protection locked="0"/>
    </xf>
    <xf numFmtId="0" fontId="52" fillId="0" borderId="92" xfId="42" applyFont="1" applyBorder="1" applyAlignment="1" applyProtection="1">
      <alignment horizontal="left" vertical="center"/>
      <protection locked="0"/>
    </xf>
    <xf numFmtId="0" fontId="52" fillId="0" borderId="93" xfId="42" applyFont="1" applyBorder="1" applyAlignment="1" applyProtection="1">
      <alignment horizontal="left" vertical="center"/>
      <protection locked="0"/>
    </xf>
    <xf numFmtId="0" fontId="49" fillId="0" borderId="99" xfId="42" applyFont="1" applyBorder="1" applyProtection="1">
      <alignment vertical="center"/>
      <protection locked="0"/>
    </xf>
    <xf numFmtId="0" fontId="49" fillId="0" borderId="100" xfId="42" applyFont="1" applyBorder="1" applyProtection="1">
      <alignment vertical="center"/>
      <protection locked="0"/>
    </xf>
    <xf numFmtId="49" fontId="49" fillId="0" borderId="0" xfId="42" applyNumberFormat="1" applyFont="1" applyAlignment="1" applyProtection="1">
      <alignment horizontal="left" vertical="center" shrinkToFit="1"/>
      <protection locked="0"/>
    </xf>
    <xf numFmtId="0" fontId="46" fillId="24" borderId="37" xfId="42" applyFont="1" applyFill="1" applyBorder="1" applyAlignment="1">
      <alignment horizontal="left" vertical="top" wrapText="1"/>
    </xf>
    <xf numFmtId="0" fontId="51" fillId="0" borderId="174" xfId="42" applyFont="1" applyBorder="1" applyAlignment="1">
      <alignment horizontal="center" vertical="center" wrapText="1"/>
    </xf>
    <xf numFmtId="0" fontId="51" fillId="0" borderId="183" xfId="42" applyFont="1" applyBorder="1" applyAlignment="1">
      <alignment horizontal="center" vertical="center" wrapText="1"/>
    </xf>
    <xf numFmtId="0" fontId="51" fillId="0" borderId="57" xfId="42" applyFont="1" applyBorder="1" applyAlignment="1">
      <alignment horizontal="center" vertical="center" wrapText="1"/>
    </xf>
    <xf numFmtId="0" fontId="51" fillId="0" borderId="180" xfId="42" applyFont="1" applyBorder="1" applyAlignment="1">
      <alignment horizontal="center" vertical="center" wrapText="1"/>
    </xf>
    <xf numFmtId="0" fontId="51" fillId="0" borderId="168" xfId="42" applyFont="1" applyBorder="1" applyAlignment="1">
      <alignment horizontal="center" vertical="center" wrapText="1"/>
    </xf>
    <xf numFmtId="0" fontId="51" fillId="0" borderId="181" xfId="42" applyFont="1" applyBorder="1" applyAlignment="1">
      <alignment horizontal="center" vertical="center" wrapText="1"/>
    </xf>
    <xf numFmtId="0" fontId="51" fillId="0" borderId="171" xfId="42" applyFont="1" applyBorder="1" applyAlignment="1">
      <alignment horizontal="center" vertical="center" wrapText="1"/>
    </xf>
    <xf numFmtId="0" fontId="51" fillId="0" borderId="182" xfId="42" applyFont="1" applyBorder="1" applyAlignment="1">
      <alignment horizontal="center" vertical="center" wrapText="1"/>
    </xf>
    <xf numFmtId="0" fontId="51" fillId="0" borderId="173" xfId="42" applyFont="1" applyBorder="1" applyAlignment="1">
      <alignment horizontal="center" vertical="center" wrapText="1"/>
    </xf>
    <xf numFmtId="0" fontId="51" fillId="0" borderId="175" xfId="42" applyFont="1" applyBorder="1" applyAlignment="1">
      <alignment horizontal="center" vertical="center" wrapText="1"/>
    </xf>
    <xf numFmtId="184" fontId="48" fillId="29" borderId="176" xfId="42" applyNumberFormat="1" applyFont="1" applyFill="1" applyBorder="1" applyAlignment="1">
      <alignment horizontal="right" vertical="center" wrapText="1"/>
    </xf>
    <xf numFmtId="184" fontId="48" fillId="29" borderId="57" xfId="42" applyNumberFormat="1" applyFont="1" applyFill="1" applyBorder="1" applyAlignment="1">
      <alignment horizontal="right" vertical="center" wrapText="1"/>
    </xf>
    <xf numFmtId="184" fontId="48" fillId="29" borderId="177" xfId="42" applyNumberFormat="1" applyFont="1" applyFill="1" applyBorder="1" applyAlignment="1">
      <alignment horizontal="right" vertical="center" wrapText="1"/>
    </xf>
    <xf numFmtId="184" fontId="48" fillId="29" borderId="168" xfId="42" applyNumberFormat="1" applyFont="1" applyFill="1" applyBorder="1" applyAlignment="1">
      <alignment horizontal="right" vertical="center" wrapText="1"/>
    </xf>
    <xf numFmtId="184" fontId="48" fillId="29" borderId="178" xfId="42" applyNumberFormat="1" applyFont="1" applyFill="1" applyBorder="1" applyAlignment="1">
      <alignment horizontal="right" vertical="center" wrapText="1"/>
    </xf>
    <xf numFmtId="184" fontId="48" fillId="29" borderId="171" xfId="42" applyNumberFormat="1" applyFont="1" applyFill="1" applyBorder="1" applyAlignment="1">
      <alignment horizontal="right" vertical="center" wrapText="1"/>
    </xf>
    <xf numFmtId="0" fontId="51" fillId="0" borderId="179" xfId="42" applyFont="1" applyBorder="1" applyAlignment="1">
      <alignment horizontal="right" vertical="center" wrapText="1"/>
    </xf>
    <xf numFmtId="0" fontId="51" fillId="0" borderId="174" xfId="42" applyFont="1" applyBorder="1" applyAlignment="1">
      <alignment horizontal="right" vertical="center" wrapText="1"/>
    </xf>
    <xf numFmtId="0" fontId="51" fillId="0" borderId="165" xfId="42" applyFont="1" applyBorder="1" applyAlignment="1">
      <alignment horizontal="center" vertical="center" wrapText="1"/>
    </xf>
    <xf numFmtId="0" fontId="51" fillId="0" borderId="166" xfId="42" applyFont="1" applyBorder="1" applyAlignment="1">
      <alignment horizontal="center" vertical="center" wrapText="1"/>
    </xf>
    <xf numFmtId="0" fontId="51" fillId="0" borderId="167" xfId="42" applyFont="1" applyBorder="1" applyAlignment="1">
      <alignment horizontal="center" vertical="center" wrapText="1"/>
    </xf>
    <xf numFmtId="0" fontId="51" fillId="0" borderId="169" xfId="42" applyFont="1" applyBorder="1" applyAlignment="1">
      <alignment horizontal="center" vertical="center" wrapText="1"/>
    </xf>
    <xf numFmtId="0" fontId="51" fillId="0" borderId="170" xfId="42" applyFont="1" applyBorder="1" applyAlignment="1">
      <alignment horizontal="center" vertical="center" wrapText="1"/>
    </xf>
    <xf numFmtId="0" fontId="51" fillId="0" borderId="172" xfId="42" applyFont="1" applyBorder="1" applyAlignment="1">
      <alignment horizontal="center" vertical="center" wrapText="1"/>
    </xf>
    <xf numFmtId="0" fontId="46" fillId="0" borderId="191" xfId="42" applyFont="1" applyBorder="1" applyAlignment="1">
      <alignment horizontal="center" vertical="center"/>
    </xf>
    <xf numFmtId="0" fontId="46" fillId="0" borderId="220" xfId="42" applyFont="1" applyBorder="1" applyAlignment="1">
      <alignment horizontal="center" vertical="center"/>
    </xf>
    <xf numFmtId="0" fontId="109" fillId="0" borderId="223" xfId="0" applyFont="1" applyBorder="1" applyAlignment="1">
      <alignment horizontal="distributed" vertical="center" indent="1"/>
    </xf>
    <xf numFmtId="0" fontId="109" fillId="0" borderId="222" xfId="0" applyFont="1" applyBorder="1" applyAlignment="1">
      <alignment horizontal="distributed" vertical="center" indent="1"/>
    </xf>
    <xf numFmtId="0" fontId="109" fillId="0" borderId="221" xfId="0" applyFont="1" applyBorder="1" applyAlignment="1">
      <alignment horizontal="distributed" vertical="center" indent="1"/>
    </xf>
    <xf numFmtId="186" fontId="108" fillId="0" borderId="223" xfId="0" applyNumberFormat="1" applyFont="1" applyBorder="1" applyAlignment="1">
      <alignment horizontal="left" vertical="center" indent="1"/>
    </xf>
    <xf numFmtId="186" fontId="108" fillId="0" borderId="222" xfId="0" applyNumberFormat="1" applyFont="1" applyBorder="1" applyAlignment="1">
      <alignment horizontal="left" vertical="center" indent="1"/>
    </xf>
    <xf numFmtId="186" fontId="108" fillId="0" borderId="221" xfId="0" applyNumberFormat="1" applyFont="1" applyBorder="1" applyAlignment="1">
      <alignment horizontal="left" vertical="center" indent="1"/>
    </xf>
    <xf numFmtId="0" fontId="109" fillId="0" borderId="50" xfId="0" applyFont="1" applyBorder="1" applyAlignment="1">
      <alignment horizontal="distributed" vertical="center" indent="1"/>
    </xf>
    <xf numFmtId="0" fontId="109" fillId="0" borderId="56" xfId="0" applyFont="1" applyBorder="1" applyAlignment="1">
      <alignment horizontal="distributed" vertical="center" indent="1"/>
    </xf>
    <xf numFmtId="0" fontId="109" fillId="0" borderId="59" xfId="0" applyFont="1" applyBorder="1" applyAlignment="1">
      <alignment horizontal="distributed" vertical="center" indent="1"/>
    </xf>
    <xf numFmtId="0" fontId="109" fillId="0" borderId="61" xfId="0" applyFont="1" applyBorder="1" applyAlignment="1">
      <alignment horizontal="distributed" vertical="center" indent="1"/>
    </xf>
    <xf numFmtId="0" fontId="108" fillId="0" borderId="224" xfId="0" applyFont="1" applyBorder="1" applyAlignment="1">
      <alignment horizontal="distributed" vertical="center" indent="1"/>
    </xf>
    <xf numFmtId="0" fontId="108" fillId="0" borderId="54" xfId="0" applyFont="1" applyBorder="1" applyAlignment="1">
      <alignment horizontal="distributed" vertical="center" indent="1"/>
    </xf>
    <xf numFmtId="0" fontId="108" fillId="0" borderId="59" xfId="0" applyFont="1" applyBorder="1" applyAlignment="1">
      <alignment horizontal="distributed" vertical="center" indent="1"/>
    </xf>
    <xf numFmtId="0" fontId="108" fillId="0" borderId="61" xfId="0" applyFont="1" applyBorder="1" applyAlignment="1">
      <alignment horizontal="distributed" vertical="center" indent="1"/>
    </xf>
    <xf numFmtId="186" fontId="108" fillId="0" borderId="220" xfId="0" applyNumberFormat="1" applyFont="1" applyBorder="1" applyAlignment="1">
      <alignment horizontal="left" vertical="center" indent="1"/>
    </xf>
    <xf numFmtId="186" fontId="109" fillId="0" borderId="223" xfId="0" applyNumberFormat="1" applyFont="1" applyBorder="1" applyAlignment="1">
      <alignment horizontal="left" vertical="center" indent="1"/>
    </xf>
    <xf numFmtId="186" fontId="109" fillId="0" borderId="222" xfId="0" applyNumberFormat="1" applyFont="1" applyBorder="1" applyAlignment="1">
      <alignment horizontal="left" vertical="center" indent="1"/>
    </xf>
    <xf numFmtId="186" fontId="109" fillId="0" borderId="221" xfId="0" applyNumberFormat="1" applyFont="1" applyBorder="1" applyAlignment="1">
      <alignment horizontal="left" vertical="center" indent="1"/>
    </xf>
    <xf numFmtId="184" fontId="108" fillId="0" borderId="0" xfId="0" applyNumberFormat="1" applyFont="1" applyAlignment="1">
      <alignment horizontal="left" vertical="center"/>
    </xf>
    <xf numFmtId="0" fontId="108" fillId="0" borderId="0" xfId="0" applyFont="1" applyAlignment="1">
      <alignment horizontal="left" vertical="center"/>
    </xf>
    <xf numFmtId="0" fontId="109" fillId="0" borderId="0" xfId="0" applyFont="1" applyAlignment="1">
      <alignment horizontal="center" vertical="center"/>
    </xf>
    <xf numFmtId="0" fontId="109" fillId="0" borderId="220" xfId="0" applyFont="1" applyBorder="1" applyAlignment="1">
      <alignment horizontal="distributed" vertical="center" indent="1"/>
    </xf>
    <xf numFmtId="14" fontId="109" fillId="0" borderId="223" xfId="0" applyNumberFormat="1" applyFont="1" applyBorder="1" applyAlignment="1">
      <alignment horizontal="left" vertical="center" indent="1"/>
    </xf>
    <xf numFmtId="14" fontId="109" fillId="0" borderId="222" xfId="0" applyNumberFormat="1" applyFont="1" applyBorder="1" applyAlignment="1">
      <alignment horizontal="left" vertical="center" indent="1"/>
    </xf>
    <xf numFmtId="14" fontId="109" fillId="0" borderId="221" xfId="0" applyNumberFormat="1" applyFont="1" applyBorder="1" applyAlignment="1">
      <alignment horizontal="left" vertical="center" indent="1"/>
    </xf>
    <xf numFmtId="0" fontId="109" fillId="0" borderId="222" xfId="0" applyFont="1" applyBorder="1" applyAlignment="1">
      <alignment horizontal="left" vertical="center" indent="1"/>
    </xf>
    <xf numFmtId="0" fontId="109" fillId="0" borderId="221" xfId="0" applyFont="1" applyBorder="1" applyAlignment="1">
      <alignment horizontal="left" vertical="center" indent="1"/>
    </xf>
    <xf numFmtId="186" fontId="109" fillId="0" borderId="0" xfId="0" applyNumberFormat="1" applyFont="1" applyAlignment="1">
      <alignment vertical="center" shrinkToFit="1"/>
    </xf>
    <xf numFmtId="14" fontId="109" fillId="0" borderId="222" xfId="0" applyNumberFormat="1" applyFont="1" applyBorder="1" applyAlignment="1">
      <alignment horizontal="distributed" vertical="center" wrapText="1" justifyLastLine="1"/>
    </xf>
    <xf numFmtId="0" fontId="109" fillId="0" borderId="222" xfId="0" applyFont="1" applyBorder="1" applyAlignment="1">
      <alignment horizontal="distributed" vertical="center" wrapText="1" justifyLastLine="1"/>
    </xf>
    <xf numFmtId="0" fontId="108" fillId="0" borderId="222" xfId="0" applyFont="1" applyBorder="1" applyAlignment="1">
      <alignment horizontal="left" vertical="center"/>
    </xf>
    <xf numFmtId="0" fontId="108" fillId="0" borderId="221" xfId="0" applyFont="1" applyBorder="1" applyAlignment="1">
      <alignment horizontal="left" vertical="center"/>
    </xf>
    <xf numFmtId="0" fontId="109" fillId="0" borderId="0" xfId="0" applyFont="1" applyAlignment="1">
      <alignment horizontal="right" vertical="center"/>
    </xf>
    <xf numFmtId="14" fontId="108" fillId="0" borderId="0" xfId="0" applyNumberFormat="1" applyFont="1" applyAlignment="1">
      <alignment horizontal="distributed" vertical="center" justifyLastLine="1"/>
    </xf>
    <xf numFmtId="0" fontId="108" fillId="0" borderId="0" xfId="0" applyFont="1" applyAlignment="1">
      <alignment horizontal="distributed" vertical="center" justifyLastLine="1"/>
    </xf>
    <xf numFmtId="0" fontId="109" fillId="0" borderId="0" xfId="0" applyFont="1" applyAlignment="1">
      <alignment horizontal="distributed" vertical="center" justifyLastLine="1"/>
    </xf>
    <xf numFmtId="184" fontId="108" fillId="0" borderId="0" xfId="0" applyNumberFormat="1" applyFont="1" applyAlignment="1">
      <alignment horizontal="left" vertical="center" wrapText="1"/>
    </xf>
    <xf numFmtId="0" fontId="108" fillId="0" borderId="0" xfId="0" applyFont="1" applyAlignment="1">
      <alignment horizontal="left" vertical="center" wrapText="1"/>
    </xf>
    <xf numFmtId="0" fontId="108" fillId="0" borderId="0" xfId="0" applyFont="1" applyAlignment="1">
      <alignment horizontal="left" vertical="center" indent="1"/>
    </xf>
    <xf numFmtId="179" fontId="71" fillId="0" borderId="189" xfId="0" applyNumberFormat="1" applyFont="1" applyBorder="1" applyAlignment="1">
      <alignment horizontal="left" vertical="center" shrinkToFit="1"/>
    </xf>
    <xf numFmtId="179" fontId="71" fillId="0" borderId="124" xfId="0" applyNumberFormat="1" applyFont="1" applyBorder="1" applyAlignment="1">
      <alignment horizontal="left" vertical="center" shrinkToFit="1"/>
    </xf>
    <xf numFmtId="179" fontId="71" fillId="0" borderId="140" xfId="0" applyNumberFormat="1" applyFont="1" applyBorder="1" applyAlignment="1">
      <alignment horizontal="left" vertical="center" shrinkToFit="1"/>
    </xf>
    <xf numFmtId="179" fontId="78" fillId="0" borderId="189" xfId="0" applyNumberFormat="1" applyFont="1" applyBorder="1" applyAlignment="1">
      <alignment horizontal="left" vertical="center" wrapText="1" shrinkToFit="1"/>
    </xf>
    <xf numFmtId="179" fontId="78" fillId="0" borderId="124" xfId="0" applyNumberFormat="1" applyFont="1" applyBorder="1" applyAlignment="1">
      <alignment horizontal="left" vertical="center" wrapText="1" shrinkToFit="1"/>
    </xf>
    <xf numFmtId="179" fontId="78" fillId="0" borderId="140" xfId="0" applyNumberFormat="1" applyFont="1" applyBorder="1" applyAlignment="1">
      <alignment horizontal="left" vertical="center" wrapText="1" shrinkToFit="1"/>
    </xf>
    <xf numFmtId="179" fontId="71" fillId="0" borderId="189" xfId="0" applyNumberFormat="1" applyFont="1" applyBorder="1" applyAlignment="1">
      <alignment horizontal="left" vertical="center" wrapText="1" shrinkToFit="1"/>
    </xf>
    <xf numFmtId="179" fontId="71" fillId="0" borderId="124" xfId="0" applyNumberFormat="1" applyFont="1" applyBorder="1" applyAlignment="1">
      <alignment horizontal="left" vertical="center" wrapText="1" shrinkToFit="1"/>
    </xf>
    <xf numFmtId="179" fontId="71" fillId="0" borderId="140" xfId="0" applyNumberFormat="1" applyFont="1" applyBorder="1" applyAlignment="1">
      <alignment horizontal="left" vertical="center" wrapText="1" shrinkToFit="1"/>
    </xf>
    <xf numFmtId="179" fontId="71" fillId="0" borderId="122" xfId="0" applyNumberFormat="1" applyFont="1" applyBorder="1" applyAlignment="1">
      <alignment horizontal="left" vertical="center" shrinkToFit="1"/>
    </xf>
    <xf numFmtId="179" fontId="77" fillId="0" borderId="189" xfId="0" applyNumberFormat="1" applyFont="1" applyBorder="1" applyAlignment="1">
      <alignment horizontal="left" vertical="center" wrapText="1" shrinkToFit="1"/>
    </xf>
    <xf numFmtId="179" fontId="77" fillId="0" borderId="124" xfId="0" applyNumberFormat="1" applyFont="1" applyBorder="1" applyAlignment="1">
      <alignment horizontal="left" vertical="center" wrapText="1" shrinkToFit="1"/>
    </xf>
    <xf numFmtId="179" fontId="77" fillId="0" borderId="140" xfId="0" applyNumberFormat="1" applyFont="1" applyBorder="1" applyAlignment="1">
      <alignment horizontal="left" vertical="center" wrapText="1" shrinkToFit="1"/>
    </xf>
    <xf numFmtId="179" fontId="71" fillId="0" borderId="112" xfId="0" applyNumberFormat="1" applyFont="1" applyBorder="1" applyAlignment="1">
      <alignment horizontal="left" vertical="center" shrinkToFit="1"/>
    </xf>
    <xf numFmtId="179" fontId="71" fillId="0" borderId="128" xfId="0" applyNumberFormat="1" applyFont="1" applyBorder="1" applyAlignment="1">
      <alignment horizontal="left" vertical="center" shrinkToFit="1"/>
    </xf>
    <xf numFmtId="179" fontId="71" fillId="0" borderId="150" xfId="0" applyNumberFormat="1" applyFont="1" applyBorder="1" applyAlignment="1">
      <alignment horizontal="left" vertical="center" shrinkToFit="1"/>
    </xf>
    <xf numFmtId="179" fontId="71" fillId="0" borderId="190" xfId="0" applyNumberFormat="1" applyFont="1" applyBorder="1" applyAlignment="1">
      <alignment horizontal="left" vertical="center" shrinkToFit="1"/>
    </xf>
    <xf numFmtId="179" fontId="71" fillId="0" borderId="189" xfId="0" applyNumberFormat="1" applyFont="1" applyFill="1" applyBorder="1" applyAlignment="1">
      <alignment horizontal="left" vertical="center" shrinkToFit="1"/>
    </xf>
    <xf numFmtId="179" fontId="71" fillId="0" borderId="140" xfId="0" applyNumberFormat="1" applyFont="1" applyFill="1" applyBorder="1" applyAlignment="1">
      <alignment horizontal="left" vertical="center" shrinkToFit="1"/>
    </xf>
    <xf numFmtId="179" fontId="71" fillId="0" borderId="189" xfId="0" applyNumberFormat="1" applyFont="1" applyBorder="1" applyAlignment="1">
      <alignment horizontal="center" vertical="center" shrinkToFit="1"/>
    </xf>
    <xf numFmtId="179" fontId="71" fillId="0" borderId="124" xfId="0" applyNumberFormat="1" applyFont="1" applyBorder="1" applyAlignment="1">
      <alignment horizontal="center" vertical="center" shrinkToFit="1"/>
    </xf>
    <xf numFmtId="179" fontId="71" fillId="0" borderId="140" xfId="0" applyNumberFormat="1" applyFont="1" applyBorder="1" applyAlignment="1">
      <alignment horizontal="center" vertical="center" shrinkToFit="1"/>
    </xf>
    <xf numFmtId="179" fontId="71" fillId="0" borderId="188" xfId="0" applyNumberFormat="1" applyFont="1" applyBorder="1" applyAlignment="1">
      <alignment horizontal="right" vertical="center"/>
    </xf>
    <xf numFmtId="179" fontId="71" fillId="0" borderId="58" xfId="0" applyNumberFormat="1" applyFont="1" applyBorder="1" applyAlignment="1">
      <alignment horizontal="right" vertical="center"/>
    </xf>
    <xf numFmtId="179" fontId="71" fillId="0" borderId="112" xfId="0" applyNumberFormat="1" applyFont="1" applyBorder="1" applyAlignment="1">
      <alignment horizontal="center" vertical="center" shrinkToFit="1"/>
    </xf>
    <xf numFmtId="179" fontId="71" fillId="0" borderId="128" xfId="0" applyNumberFormat="1" applyFont="1" applyBorder="1" applyAlignment="1">
      <alignment horizontal="center" vertical="center" shrinkToFit="1"/>
    </xf>
    <xf numFmtId="179" fontId="71" fillId="0" borderId="150" xfId="0" applyNumberFormat="1" applyFont="1" applyBorder="1" applyAlignment="1">
      <alignment horizontal="center" vertical="center" shrinkToFit="1"/>
    </xf>
    <xf numFmtId="179" fontId="71" fillId="0" borderId="190" xfId="0" applyNumberFormat="1" applyFont="1" applyBorder="1" applyAlignment="1">
      <alignment horizontal="center" vertical="center" shrinkToFit="1"/>
    </xf>
    <xf numFmtId="179" fontId="71" fillId="0" borderId="143" xfId="0" applyNumberFormat="1" applyFont="1" applyBorder="1" applyAlignment="1">
      <alignment horizontal="right" vertical="center"/>
    </xf>
    <xf numFmtId="179" fontId="71" fillId="0" borderId="152" xfId="0" applyNumberFormat="1" applyFont="1" applyBorder="1" applyAlignment="1">
      <alignment horizontal="right"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xr:uid="{50592927-A0A6-4DE0-B56D-8EF2B648E5DA}"/>
    <cellStyle name="メモ" xfId="28" builtinId="10" customBuiltin="1"/>
    <cellStyle name="メモ 2" xfId="54" xr:uid="{B8E10934-DC64-41BA-ACC0-C03C604FB6D6}"/>
    <cellStyle name="リンク セル" xfId="29" builtinId="24" customBuiltin="1"/>
    <cellStyle name="悪い" xfId="30" builtinId="27" customBuiltin="1"/>
    <cellStyle name="計算" xfId="31" builtinId="22" customBuiltin="1"/>
    <cellStyle name="計算 2" xfId="53" xr:uid="{470A8033-2E4E-4ABB-BBFE-B8750194AAE5}"/>
    <cellStyle name="警告文" xfId="32" builtinId="11" customBuiltin="1"/>
    <cellStyle name="桁区切り" xfId="49" builtinId="6"/>
    <cellStyle name="桁区切り 2" xfId="43" xr:uid="{08577BFA-272F-4065-AC0F-61C7BC786DF8}"/>
    <cellStyle name="桁区切り 2 2" xfId="56" xr:uid="{EBA839F2-C1A9-4AE3-9FF6-7B74C3D782AB}"/>
    <cellStyle name="桁区切り 3" xfId="46" xr:uid="{DA32A450-97E4-4AD0-9D3A-F8037BECDCB0}"/>
    <cellStyle name="桁区切り 3 2" xfId="58" xr:uid="{770D0DE4-7455-4673-ACB1-8C518C17FEBC}"/>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2" xr:uid="{C065C5F3-088B-438C-8710-D84AAF74D1BF}"/>
    <cellStyle name="出力" xfId="38" builtinId="21" customBuiltin="1"/>
    <cellStyle name="出力 2" xfId="51" xr:uid="{9BA055E7-E7F0-4233-80FD-E14DFB7E58E7}"/>
    <cellStyle name="説明文" xfId="39" builtinId="53" customBuiltin="1"/>
    <cellStyle name="入力" xfId="40" builtinId="20" customBuiltin="1"/>
    <cellStyle name="入力 2" xfId="50" xr:uid="{649A9B4F-4E9B-46C7-96FD-08068D1A0963}"/>
    <cellStyle name="標準" xfId="0" builtinId="0"/>
    <cellStyle name="標準 2" xfId="42" xr:uid="{7760ACE7-73F4-4E69-89E0-6C1898DBB0CD}"/>
    <cellStyle name="標準 2 2" xfId="47" xr:uid="{FCFB47F5-456E-4AC1-9864-2D5A274C44D7}"/>
    <cellStyle name="標準 2 2 2" xfId="59" xr:uid="{8E8D344C-8538-42E4-9AA3-553305F35C03}"/>
    <cellStyle name="標準 2 3" xfId="55" xr:uid="{CDA9CD56-A111-4C19-8756-D087C2828D51}"/>
    <cellStyle name="標準 3" xfId="44" xr:uid="{3B216A93-64AE-4E02-AAE7-5D048FF04AE1}"/>
    <cellStyle name="標準 4" xfId="45" xr:uid="{EB5CE23C-7FA6-47BA-9B8B-F3AC342EE3B7}"/>
    <cellStyle name="標準 4 2" xfId="57" xr:uid="{744CF10B-2A41-4C6A-B4CF-BCF8D3CC7162}"/>
    <cellStyle name="標準 5" xfId="48" xr:uid="{06B813B0-2C54-4729-A276-CAC401837674}"/>
    <cellStyle name="良い" xfId="41" builtinId="26" customBuiltin="1"/>
  </cellStyles>
  <dxfs count="3">
    <dxf>
      <fill>
        <patternFill>
          <fgColor rgb="FFFF0000"/>
          <bgColor rgb="FFFF0000"/>
        </patternFill>
      </fill>
    </dxf>
    <dxf>
      <fill>
        <patternFill>
          <fgColor rgb="FFFF0000"/>
          <bgColor rgb="FFFF0000"/>
        </patternFill>
      </fill>
    </dxf>
    <dxf>
      <font>
        <b/>
        <i val="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1264227</xdr:colOff>
      <xdr:row>43</xdr:row>
      <xdr:rowOff>103909</xdr:rowOff>
    </xdr:from>
    <xdr:to>
      <xdr:col>10</xdr:col>
      <xdr:colOff>51955</xdr:colOff>
      <xdr:row>43</xdr:row>
      <xdr:rowOff>329045</xdr:rowOff>
    </xdr:to>
    <xdr:sp macro="" textlink="">
      <xdr:nvSpPr>
        <xdr:cNvPr id="2" name="楕円 1">
          <a:extLst>
            <a:ext uri="{FF2B5EF4-FFF2-40B4-BE49-F238E27FC236}">
              <a16:creationId xmlns:a16="http://schemas.microsoft.com/office/drawing/2014/main" id="{0B540CC0-4C10-9CC7-861A-D0FD41074ED9}"/>
            </a:ext>
          </a:extLst>
        </xdr:cNvPr>
        <xdr:cNvSpPr/>
      </xdr:nvSpPr>
      <xdr:spPr>
        <a:xfrm>
          <a:off x="9507682" y="14859000"/>
          <a:ext cx="363682" cy="22513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87085</xdr:colOff>
      <xdr:row>13</xdr:row>
      <xdr:rowOff>44504</xdr:rowOff>
    </xdr:from>
    <xdr:ext cx="3424518" cy="19946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621485" y="4189784"/>
          <a:ext cx="3424518" cy="199464"/>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水色セルは自動計算になっていますので入力不要です。</a:t>
          </a:r>
        </a:p>
      </xdr:txBody>
    </xdr:sp>
    <xdr:clientData fPrintsWithSheet="0"/>
  </xdr:oneCellAnchor>
  <xdr:oneCellAnchor>
    <xdr:from>
      <xdr:col>10</xdr:col>
      <xdr:colOff>87085</xdr:colOff>
      <xdr:row>12</xdr:row>
      <xdr:rowOff>42327</xdr:rowOff>
    </xdr:from>
    <xdr:ext cx="3424518" cy="199464"/>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9013371" y="3928527"/>
          <a:ext cx="3424518" cy="19946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黄色セルを入力してください。</a:t>
          </a:r>
        </a:p>
      </xdr:txBody>
    </xdr:sp>
    <xdr:clientData fPrintsWithSheet="0"/>
  </xdr:oneCellAnchor>
  <xdr:oneCellAnchor>
    <xdr:from>
      <xdr:col>10</xdr:col>
      <xdr:colOff>141514</xdr:colOff>
      <xdr:row>68</xdr:row>
      <xdr:rowOff>274320</xdr:rowOff>
    </xdr:from>
    <xdr:ext cx="3424518" cy="199464"/>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9067800" y="9135291"/>
          <a:ext cx="3424518" cy="199464"/>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水色セルは自動計算になっていますので入力不要です。</a:t>
          </a:r>
        </a:p>
      </xdr:txBody>
    </xdr:sp>
    <xdr:clientData fPrintsWithSheet="0"/>
  </xdr:oneCellAnchor>
  <xdr:oneCellAnchor>
    <xdr:from>
      <xdr:col>10</xdr:col>
      <xdr:colOff>130629</xdr:colOff>
      <xdr:row>68</xdr:row>
      <xdr:rowOff>21771</xdr:rowOff>
    </xdr:from>
    <xdr:ext cx="3424518" cy="199464"/>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9056915" y="8882742"/>
          <a:ext cx="3424518" cy="19946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黄色セルを入力してください。</a:t>
          </a:r>
        </a:p>
      </xdr:txBody>
    </xdr:sp>
    <xdr:clientData fPrintsWithSheet="0"/>
  </xdr:oneCellAnchor>
  <xdr:oneCellAnchor>
    <xdr:from>
      <xdr:col>10</xdr:col>
      <xdr:colOff>174172</xdr:colOff>
      <xdr:row>133</xdr:row>
      <xdr:rowOff>10887</xdr:rowOff>
    </xdr:from>
    <xdr:ext cx="3424518" cy="199464"/>
    <xdr:sp macro="" textlink="">
      <xdr:nvSpPr>
        <xdr:cNvPr id="10" name="テキスト ボックス 9">
          <a:extLst>
            <a:ext uri="{FF2B5EF4-FFF2-40B4-BE49-F238E27FC236}">
              <a16:creationId xmlns:a16="http://schemas.microsoft.com/office/drawing/2014/main" id="{C37E69A7-825B-4CAB-9C3B-A5BF488D1F11}"/>
            </a:ext>
          </a:extLst>
        </xdr:cNvPr>
        <xdr:cNvSpPr txBox="1"/>
      </xdr:nvSpPr>
      <xdr:spPr>
        <a:xfrm>
          <a:off x="9100458" y="13269687"/>
          <a:ext cx="3424518" cy="19946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黄色セルを入力してください。</a:t>
          </a:r>
        </a:p>
      </xdr:txBody>
    </xdr:sp>
    <xdr:clientData fPrintsWithSheet="0"/>
  </xdr:oneCellAnchor>
  <xdr:oneCellAnchor>
    <xdr:from>
      <xdr:col>10</xdr:col>
      <xdr:colOff>174171</xdr:colOff>
      <xdr:row>133</xdr:row>
      <xdr:rowOff>274319</xdr:rowOff>
    </xdr:from>
    <xdr:ext cx="3424518" cy="199464"/>
    <xdr:sp macro="" textlink="">
      <xdr:nvSpPr>
        <xdr:cNvPr id="14" name="テキスト ボックス 13">
          <a:extLst>
            <a:ext uri="{FF2B5EF4-FFF2-40B4-BE49-F238E27FC236}">
              <a16:creationId xmlns:a16="http://schemas.microsoft.com/office/drawing/2014/main" id="{42153D9B-E81F-41AF-8E2B-BB6CEAA304A2}"/>
            </a:ext>
          </a:extLst>
        </xdr:cNvPr>
        <xdr:cNvSpPr txBox="1"/>
      </xdr:nvSpPr>
      <xdr:spPr>
        <a:xfrm>
          <a:off x="9100457" y="13533119"/>
          <a:ext cx="3424518" cy="199464"/>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水色セルは自動計算になっていますので入力不要です。</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18</xdr:col>
      <xdr:colOff>44824</xdr:colOff>
      <xdr:row>7</xdr:row>
      <xdr:rowOff>134471</xdr:rowOff>
    </xdr:from>
    <xdr:to>
      <xdr:col>20</xdr:col>
      <xdr:colOff>235323</xdr:colOff>
      <xdr:row>10</xdr:row>
      <xdr:rowOff>33617</xdr:rowOff>
    </xdr:to>
    <xdr:sp macro="" textlink="">
      <xdr:nvSpPr>
        <xdr:cNvPr id="2" name="楕円 1">
          <a:extLst>
            <a:ext uri="{FF2B5EF4-FFF2-40B4-BE49-F238E27FC236}">
              <a16:creationId xmlns:a16="http://schemas.microsoft.com/office/drawing/2014/main" id="{174CB23F-E1D2-E5BA-38D8-3A965F8EE7C0}"/>
            </a:ext>
          </a:extLst>
        </xdr:cNvPr>
        <xdr:cNvSpPr/>
      </xdr:nvSpPr>
      <xdr:spPr>
        <a:xfrm>
          <a:off x="8012206" y="2476500"/>
          <a:ext cx="818029" cy="773205"/>
        </a:xfrm>
        <a:prstGeom prst="ellipse">
          <a:avLst/>
        </a:prstGeom>
        <a:noFill/>
        <a:ln w="12700">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b="0">
              <a:solidFill>
                <a:schemeClr val="tx1"/>
              </a:solidFill>
            </a:rPr>
            <a:t>代表者印</a:t>
          </a:r>
        </a:p>
      </xdr:txBody>
    </xdr:sp>
    <xdr:clientData/>
  </xdr:twoCellAnchor>
  <xdr:twoCellAnchor>
    <xdr:from>
      <xdr:col>22</xdr:col>
      <xdr:colOff>0</xdr:colOff>
      <xdr:row>1</xdr:row>
      <xdr:rowOff>89649</xdr:rowOff>
    </xdr:from>
    <xdr:to>
      <xdr:col>25</xdr:col>
      <xdr:colOff>246530</xdr:colOff>
      <xdr:row>4</xdr:row>
      <xdr:rowOff>134471</xdr:rowOff>
    </xdr:to>
    <xdr:sp macro="" textlink="">
      <xdr:nvSpPr>
        <xdr:cNvPr id="3" name="テキスト ボックス 2">
          <a:extLst>
            <a:ext uri="{FF2B5EF4-FFF2-40B4-BE49-F238E27FC236}">
              <a16:creationId xmlns:a16="http://schemas.microsoft.com/office/drawing/2014/main" id="{ABA15CE8-C12D-E50C-9919-0CEC4BEEE23A}"/>
            </a:ext>
          </a:extLst>
        </xdr:cNvPr>
        <xdr:cNvSpPr txBox="1"/>
      </xdr:nvSpPr>
      <xdr:spPr>
        <a:xfrm>
          <a:off x="9222441" y="381002"/>
          <a:ext cx="2532530" cy="1176616"/>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kumimoji="1" lang="ja-JP" altLang="en-US" sz="1050" b="1"/>
            <a:t>＜産後ケア事業所の方へ＞</a:t>
          </a:r>
          <a:endParaRPr kumimoji="1" lang="en-US" altLang="ja-JP" sz="1050" b="1"/>
        </a:p>
        <a:p>
          <a:r>
            <a:rPr kumimoji="1" lang="ja-JP" altLang="en-US" sz="1050" b="1"/>
            <a:t>請求書の作成方法は２通りあります。</a:t>
          </a:r>
          <a:endParaRPr kumimoji="1" lang="en-US" altLang="ja-JP" sz="1050" b="1"/>
        </a:p>
        <a:p>
          <a:r>
            <a:rPr kumimoji="1" lang="ja-JP" altLang="en-US" sz="1050" b="1"/>
            <a:t>〇本様式を使用</a:t>
          </a:r>
          <a:endParaRPr kumimoji="1" lang="en-US" altLang="ja-JP" sz="1050" b="1"/>
        </a:p>
        <a:p>
          <a:r>
            <a:rPr kumimoji="1" lang="ja-JP" altLang="en-US" sz="1050" b="1"/>
            <a:t>〇事業所の様式を使用（本様式の記載項目をすべて満たしてください。）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2DAD3-A0E4-4F54-B4E4-A87B9DD9FF5B}">
  <sheetPr>
    <tabColor theme="9" tint="0.79998168889431442"/>
  </sheetPr>
  <dimension ref="A1:AD184"/>
  <sheetViews>
    <sheetView view="pageBreakPreview" topLeftCell="A17" zoomScale="70" zoomScaleNormal="100" zoomScaleSheetLayoutView="70" workbookViewId="0">
      <selection activeCell="U2" sqref="U2:AD4"/>
    </sheetView>
  </sheetViews>
  <sheetFormatPr defaultColWidth="8.75" defaultRowHeight="15.75"/>
  <cols>
    <col min="1" max="1" width="2.5" style="37" customWidth="1"/>
    <col min="2" max="4" width="5" style="37" customWidth="1"/>
    <col min="5" max="8" width="5.5" style="37" customWidth="1"/>
    <col min="9" max="9" width="5.25" style="37" customWidth="1"/>
    <col min="10" max="10" width="15.5" style="37" customWidth="1"/>
    <col min="11" max="11" width="4.5" style="37" customWidth="1"/>
    <col min="12" max="12" width="4.625" style="37" customWidth="1"/>
    <col min="13" max="13" width="6.75" style="37" customWidth="1"/>
    <col min="14" max="14" width="7.25" style="37" customWidth="1"/>
    <col min="15" max="22" width="6.75" style="37" customWidth="1"/>
    <col min="23" max="23" width="6.875" style="37" customWidth="1"/>
    <col min="24" max="24" width="6.75" style="37" customWidth="1"/>
    <col min="25" max="26" width="15" style="37" customWidth="1"/>
    <col min="27" max="27" width="13.75" style="37" customWidth="1"/>
    <col min="28" max="29" width="7.625" style="37" customWidth="1"/>
    <col min="30" max="30" width="9.75" style="37" customWidth="1"/>
    <col min="31" max="16384" width="8.75" style="37"/>
  </cols>
  <sheetData>
    <row r="1" spans="1:30" ht="21" customHeight="1" thickBot="1">
      <c r="A1" s="719" t="s">
        <v>317</v>
      </c>
      <c r="B1" s="719"/>
      <c r="C1" s="719"/>
      <c r="D1" s="719"/>
      <c r="E1" s="194" t="s">
        <v>276</v>
      </c>
      <c r="F1" s="195"/>
      <c r="G1" s="195"/>
      <c r="H1" s="195"/>
      <c r="I1" s="187"/>
      <c r="AB1" s="38"/>
      <c r="AC1" s="191"/>
      <c r="AD1" s="192" t="s">
        <v>301</v>
      </c>
    </row>
    <row r="2" spans="1:30" ht="7.9" customHeight="1">
      <c r="C2" s="39"/>
      <c r="P2" s="539" t="s">
        <v>280</v>
      </c>
      <c r="Q2" s="540"/>
      <c r="R2" s="540"/>
      <c r="S2" s="540"/>
      <c r="T2" s="541"/>
      <c r="U2" s="548" t="s">
        <v>342</v>
      </c>
      <c r="V2" s="549"/>
      <c r="W2" s="549"/>
      <c r="X2" s="549"/>
      <c r="Y2" s="549"/>
      <c r="Z2" s="549"/>
      <c r="AA2" s="549"/>
      <c r="AB2" s="549"/>
      <c r="AC2" s="549"/>
      <c r="AD2" s="550"/>
    </row>
    <row r="3" spans="1:30" ht="19.899999999999999" customHeight="1">
      <c r="B3" s="597" t="str">
        <f>A1</f>
        <v>守口市</v>
      </c>
      <c r="C3" s="597"/>
      <c r="D3" s="597"/>
      <c r="E3" s="37" t="s">
        <v>277</v>
      </c>
      <c r="F3" s="37" t="s">
        <v>55</v>
      </c>
      <c r="P3" s="542"/>
      <c r="Q3" s="543"/>
      <c r="R3" s="543"/>
      <c r="S3" s="543"/>
      <c r="T3" s="544"/>
      <c r="U3" s="551"/>
      <c r="V3" s="552"/>
      <c r="W3" s="552"/>
      <c r="X3" s="552"/>
      <c r="Y3" s="552"/>
      <c r="Z3" s="552"/>
      <c r="AA3" s="552"/>
      <c r="AB3" s="552"/>
      <c r="AC3" s="552"/>
      <c r="AD3" s="553"/>
    </row>
    <row r="4" spans="1:30" ht="16.5" thickBot="1">
      <c r="B4" s="37" t="s">
        <v>51</v>
      </c>
      <c r="P4" s="545"/>
      <c r="Q4" s="546"/>
      <c r="R4" s="546"/>
      <c r="S4" s="546"/>
      <c r="T4" s="547"/>
      <c r="U4" s="554"/>
      <c r="V4" s="555"/>
      <c r="W4" s="555"/>
      <c r="X4" s="555"/>
      <c r="Y4" s="555"/>
      <c r="Z4" s="555"/>
      <c r="AA4" s="555"/>
      <c r="AB4" s="555"/>
      <c r="AC4" s="555"/>
      <c r="AD4" s="556"/>
    </row>
    <row r="5" spans="1:30" ht="7.9" customHeight="1"/>
    <row r="6" spans="1:30" ht="16.5" thickBot="1"/>
    <row r="7" spans="1:30" ht="24.6" customHeight="1">
      <c r="B7" s="557" t="s">
        <v>52</v>
      </c>
      <c r="C7" s="558"/>
      <c r="D7" s="559"/>
      <c r="E7" s="559"/>
      <c r="F7" s="560"/>
      <c r="G7" s="560"/>
      <c r="H7" s="561"/>
      <c r="I7" s="575" t="s">
        <v>53</v>
      </c>
      <c r="J7" s="576"/>
      <c r="K7" s="576"/>
      <c r="L7" s="577"/>
      <c r="M7" s="575" t="s">
        <v>54</v>
      </c>
      <c r="N7" s="576"/>
      <c r="O7" s="576"/>
      <c r="P7" s="576"/>
      <c r="Q7" s="576"/>
      <c r="R7" s="576"/>
      <c r="S7" s="576"/>
      <c r="T7" s="576"/>
      <c r="U7" s="576"/>
      <c r="V7" s="576"/>
      <c r="W7" s="576"/>
      <c r="X7" s="576"/>
      <c r="Y7" s="577"/>
      <c r="Z7" s="592" t="s">
        <v>241</v>
      </c>
      <c r="AA7" s="577"/>
      <c r="AB7" s="562" t="s">
        <v>242</v>
      </c>
      <c r="AC7" s="563"/>
      <c r="AD7" s="564"/>
    </row>
    <row r="8" spans="1:30" ht="16.149999999999999" customHeight="1">
      <c r="B8" s="565" t="s">
        <v>328</v>
      </c>
      <c r="C8" s="566"/>
      <c r="D8" s="566"/>
      <c r="E8" s="566"/>
      <c r="F8" s="566"/>
      <c r="G8" s="566"/>
      <c r="H8" s="40"/>
      <c r="I8" s="578">
        <v>33338</v>
      </c>
      <c r="J8" s="579"/>
      <c r="K8" s="579"/>
      <c r="L8" s="580"/>
      <c r="M8" s="584" t="s">
        <v>329</v>
      </c>
      <c r="N8" s="585"/>
      <c r="O8" s="585"/>
      <c r="P8" s="588" t="s">
        <v>330</v>
      </c>
      <c r="Q8" s="588"/>
      <c r="R8" s="588"/>
      <c r="S8" s="588"/>
      <c r="T8" s="588"/>
      <c r="U8" s="588"/>
      <c r="V8" s="588"/>
      <c r="W8" s="588"/>
      <c r="X8" s="588"/>
      <c r="Y8" s="589"/>
      <c r="Z8" s="593"/>
      <c r="AA8" s="594"/>
      <c r="AB8" s="567"/>
      <c r="AC8" s="568"/>
      <c r="AD8" s="569"/>
    </row>
    <row r="9" spans="1:30" ht="28.15" customHeight="1" thickBot="1">
      <c r="B9" s="573" t="s">
        <v>327</v>
      </c>
      <c r="C9" s="574"/>
      <c r="D9" s="574"/>
      <c r="E9" s="574"/>
      <c r="F9" s="574"/>
      <c r="G9" s="574"/>
      <c r="H9" s="41" t="s">
        <v>55</v>
      </c>
      <c r="I9" s="581"/>
      <c r="J9" s="582"/>
      <c r="K9" s="582"/>
      <c r="L9" s="583"/>
      <c r="M9" s="586"/>
      <c r="N9" s="587"/>
      <c r="O9" s="587"/>
      <c r="P9" s="590"/>
      <c r="Q9" s="590"/>
      <c r="R9" s="590"/>
      <c r="S9" s="590"/>
      <c r="T9" s="590"/>
      <c r="U9" s="590"/>
      <c r="V9" s="590"/>
      <c r="W9" s="590"/>
      <c r="X9" s="590"/>
      <c r="Y9" s="591"/>
      <c r="Z9" s="595"/>
      <c r="AA9" s="596"/>
      <c r="AB9" s="570"/>
      <c r="AC9" s="571"/>
      <c r="AD9" s="572"/>
    </row>
    <row r="10" spans="1:30" ht="25.9" customHeight="1" thickBot="1">
      <c r="B10" s="42"/>
      <c r="C10" s="42"/>
      <c r="D10" s="42"/>
      <c r="E10" s="42"/>
      <c r="F10" s="42"/>
      <c r="G10" s="42"/>
      <c r="H10" s="43"/>
      <c r="I10" s="44"/>
      <c r="J10" s="44"/>
      <c r="K10" s="44"/>
      <c r="L10" s="44"/>
      <c r="M10" s="74" t="s">
        <v>106</v>
      </c>
      <c r="AC10" s="45"/>
      <c r="AD10" s="46"/>
    </row>
    <row r="11" spans="1:30" ht="18" customHeight="1">
      <c r="B11" s="598" t="s">
        <v>56</v>
      </c>
      <c r="C11" s="563"/>
      <c r="D11" s="563"/>
      <c r="E11" s="563"/>
      <c r="F11" s="563"/>
      <c r="G11" s="563"/>
      <c r="H11" s="564"/>
      <c r="I11" s="618" t="s">
        <v>105</v>
      </c>
      <c r="J11" s="619"/>
      <c r="K11" s="619"/>
      <c r="L11" s="620"/>
      <c r="M11" s="599" t="s">
        <v>57</v>
      </c>
      <c r="N11" s="600"/>
      <c r="O11" s="601"/>
      <c r="P11" s="599" t="s">
        <v>58</v>
      </c>
      <c r="Q11" s="602"/>
      <c r="R11" s="601"/>
      <c r="S11" s="637" t="s">
        <v>59</v>
      </c>
      <c r="T11" s="638"/>
      <c r="U11" s="638"/>
      <c r="V11" s="639"/>
      <c r="W11" s="632" t="s">
        <v>60</v>
      </c>
      <c r="X11" s="633"/>
      <c r="Y11" s="527" t="s">
        <v>61</v>
      </c>
      <c r="Z11" s="528"/>
      <c r="AA11" s="603" t="s">
        <v>126</v>
      </c>
      <c r="AB11" s="604"/>
      <c r="AC11" s="604"/>
      <c r="AD11" s="605"/>
    </row>
    <row r="12" spans="1:30" ht="15.4" customHeight="1">
      <c r="B12" s="529" t="s">
        <v>332</v>
      </c>
      <c r="C12" s="530"/>
      <c r="D12" s="530"/>
      <c r="E12" s="530"/>
      <c r="F12" s="530"/>
      <c r="G12" s="530"/>
      <c r="H12" s="47"/>
      <c r="I12" s="578">
        <v>46068</v>
      </c>
      <c r="J12" s="579"/>
      <c r="K12" s="579"/>
      <c r="L12" s="580"/>
      <c r="M12" s="531" t="s">
        <v>62</v>
      </c>
      <c r="N12" s="533" t="s">
        <v>249</v>
      </c>
      <c r="O12" s="535" t="s">
        <v>63</v>
      </c>
      <c r="P12" s="531" t="s">
        <v>64</v>
      </c>
      <c r="Q12" s="537" t="s">
        <v>65</v>
      </c>
      <c r="R12" s="535" t="s">
        <v>66</v>
      </c>
      <c r="S12" s="531" t="s">
        <v>67</v>
      </c>
      <c r="T12" s="537" t="s">
        <v>68</v>
      </c>
      <c r="U12" s="537" t="s">
        <v>69</v>
      </c>
      <c r="V12" s="535" t="s">
        <v>70</v>
      </c>
      <c r="W12" s="621" t="s">
        <v>250</v>
      </c>
      <c r="X12" s="535" t="s">
        <v>251</v>
      </c>
      <c r="Y12" s="612" t="s">
        <v>71</v>
      </c>
      <c r="Z12" s="614" t="s">
        <v>72</v>
      </c>
      <c r="AA12" s="606"/>
      <c r="AB12" s="607"/>
      <c r="AC12" s="607"/>
      <c r="AD12" s="608"/>
    </row>
    <row r="13" spans="1:30" ht="33.6" customHeight="1" thickBot="1">
      <c r="B13" s="616" t="s">
        <v>331</v>
      </c>
      <c r="C13" s="617"/>
      <c r="D13" s="617"/>
      <c r="E13" s="617"/>
      <c r="F13" s="617"/>
      <c r="G13" s="617"/>
      <c r="H13" s="48" t="s">
        <v>55</v>
      </c>
      <c r="I13" s="634"/>
      <c r="J13" s="635"/>
      <c r="K13" s="635"/>
      <c r="L13" s="636"/>
      <c r="M13" s="532"/>
      <c r="N13" s="534"/>
      <c r="O13" s="536"/>
      <c r="P13" s="532"/>
      <c r="Q13" s="538"/>
      <c r="R13" s="536"/>
      <c r="S13" s="532"/>
      <c r="T13" s="538"/>
      <c r="U13" s="538"/>
      <c r="V13" s="536"/>
      <c r="W13" s="622"/>
      <c r="X13" s="536"/>
      <c r="Y13" s="613"/>
      <c r="Z13" s="615"/>
      <c r="AA13" s="609"/>
      <c r="AB13" s="610"/>
      <c r="AC13" s="610"/>
      <c r="AD13" s="611"/>
    </row>
    <row r="14" spans="1:30" ht="18.600000000000001" customHeight="1">
      <c r="B14" s="598" t="s">
        <v>73</v>
      </c>
      <c r="C14" s="563"/>
      <c r="D14" s="563"/>
      <c r="E14" s="563"/>
      <c r="F14" s="563"/>
      <c r="G14" s="563"/>
      <c r="H14" s="564"/>
      <c r="I14" s="618" t="s">
        <v>105</v>
      </c>
      <c r="J14" s="619"/>
      <c r="K14" s="619"/>
      <c r="L14" s="620"/>
      <c r="M14" s="532"/>
      <c r="N14" s="534"/>
      <c r="O14" s="536"/>
      <c r="P14" s="532"/>
      <c r="Q14" s="538"/>
      <c r="R14" s="536"/>
      <c r="S14" s="532"/>
      <c r="T14" s="538"/>
      <c r="U14" s="538"/>
      <c r="V14" s="536"/>
      <c r="W14" s="622"/>
      <c r="X14" s="536"/>
      <c r="Y14" s="613"/>
      <c r="Z14" s="615"/>
      <c r="AA14" s="623"/>
      <c r="AB14" s="624"/>
      <c r="AC14" s="624"/>
      <c r="AD14" s="625"/>
    </row>
    <row r="15" spans="1:30" ht="15" customHeight="1">
      <c r="B15" s="529" t="s">
        <v>334</v>
      </c>
      <c r="C15" s="530"/>
      <c r="D15" s="530"/>
      <c r="E15" s="530"/>
      <c r="F15" s="530"/>
      <c r="G15" s="530"/>
      <c r="H15" s="47"/>
      <c r="I15" s="578">
        <v>46068</v>
      </c>
      <c r="J15" s="579"/>
      <c r="K15" s="579"/>
      <c r="L15" s="580"/>
      <c r="M15" s="532"/>
      <c r="N15" s="534"/>
      <c r="O15" s="536"/>
      <c r="P15" s="532"/>
      <c r="Q15" s="538"/>
      <c r="R15" s="536"/>
      <c r="S15" s="532"/>
      <c r="T15" s="538"/>
      <c r="U15" s="538"/>
      <c r="V15" s="536"/>
      <c r="W15" s="622"/>
      <c r="X15" s="536"/>
      <c r="Y15" s="613"/>
      <c r="Z15" s="615"/>
      <c r="AA15" s="623"/>
      <c r="AB15" s="624"/>
      <c r="AC15" s="624"/>
      <c r="AD15" s="625"/>
    </row>
    <row r="16" spans="1:30" ht="33" customHeight="1" thickBot="1">
      <c r="B16" s="573" t="s">
        <v>333</v>
      </c>
      <c r="C16" s="574"/>
      <c r="D16" s="574"/>
      <c r="E16" s="574"/>
      <c r="F16" s="574"/>
      <c r="G16" s="574"/>
      <c r="H16" s="41" t="s">
        <v>55</v>
      </c>
      <c r="I16" s="634"/>
      <c r="J16" s="635"/>
      <c r="K16" s="635"/>
      <c r="L16" s="636"/>
      <c r="M16" s="532"/>
      <c r="N16" s="534"/>
      <c r="O16" s="536"/>
      <c r="P16" s="532"/>
      <c r="Q16" s="538"/>
      <c r="R16" s="536"/>
      <c r="S16" s="532"/>
      <c r="T16" s="538"/>
      <c r="U16" s="538"/>
      <c r="V16" s="536"/>
      <c r="W16" s="622"/>
      <c r="X16" s="536"/>
      <c r="Y16" s="613"/>
      <c r="Z16" s="615"/>
      <c r="AA16" s="626"/>
      <c r="AB16" s="627"/>
      <c r="AC16" s="627"/>
      <c r="AD16" s="628"/>
    </row>
    <row r="17" spans="1:30" ht="29.45" customHeight="1" thickBot="1">
      <c r="B17" s="244" t="s">
        <v>74</v>
      </c>
      <c r="C17" s="245" t="s">
        <v>75</v>
      </c>
      <c r="D17" s="245" t="s">
        <v>76</v>
      </c>
      <c r="E17" s="521" t="s">
        <v>77</v>
      </c>
      <c r="F17" s="522"/>
      <c r="G17" s="523" t="s">
        <v>78</v>
      </c>
      <c r="H17" s="524"/>
      <c r="I17" s="525" t="s">
        <v>79</v>
      </c>
      <c r="J17" s="526"/>
      <c r="K17" s="525" t="s">
        <v>110</v>
      </c>
      <c r="L17" s="526"/>
      <c r="M17" s="532"/>
      <c r="N17" s="534"/>
      <c r="O17" s="536"/>
      <c r="P17" s="532"/>
      <c r="Q17" s="538"/>
      <c r="R17" s="536"/>
      <c r="S17" s="532"/>
      <c r="T17" s="538"/>
      <c r="U17" s="538"/>
      <c r="V17" s="536"/>
      <c r="W17" s="622"/>
      <c r="X17" s="536"/>
      <c r="Y17" s="613"/>
      <c r="Z17" s="615"/>
      <c r="AA17" s="629" t="s">
        <v>306</v>
      </c>
      <c r="AB17" s="630"/>
      <c r="AC17" s="630"/>
      <c r="AD17" s="631"/>
    </row>
    <row r="18" spans="1:30" ht="10.9" customHeight="1">
      <c r="A18" s="685">
        <v>1</v>
      </c>
      <c r="B18" s="509">
        <v>4</v>
      </c>
      <c r="C18" s="511">
        <v>10</v>
      </c>
      <c r="D18" s="511" t="s">
        <v>335</v>
      </c>
      <c r="E18" s="665">
        <v>0.41666666666666669</v>
      </c>
      <c r="F18" s="666"/>
      <c r="G18" s="671">
        <v>0.41666666666666669</v>
      </c>
      <c r="H18" s="672"/>
      <c r="I18" s="677" t="s">
        <v>114</v>
      </c>
      <c r="J18" s="682" t="s">
        <v>81</v>
      </c>
      <c r="K18" s="434" t="s">
        <v>114</v>
      </c>
      <c r="L18" s="51" t="s">
        <v>243</v>
      </c>
      <c r="M18" s="649" t="s">
        <v>114</v>
      </c>
      <c r="N18" s="511" t="s">
        <v>114</v>
      </c>
      <c r="O18" s="646"/>
      <c r="P18" s="649"/>
      <c r="Q18" s="511" t="s">
        <v>114</v>
      </c>
      <c r="R18" s="640"/>
      <c r="S18" s="649" t="s">
        <v>114</v>
      </c>
      <c r="T18" s="511"/>
      <c r="U18" s="511"/>
      <c r="V18" s="646"/>
      <c r="W18" s="649"/>
      <c r="X18" s="640"/>
      <c r="Y18" s="643" t="s">
        <v>338</v>
      </c>
      <c r="Z18" s="643" t="s">
        <v>337</v>
      </c>
      <c r="AA18" s="483"/>
      <c r="AB18" s="484"/>
      <c r="AC18" s="484"/>
      <c r="AD18" s="485"/>
    </row>
    <row r="19" spans="1:30" ht="10.9" customHeight="1">
      <c r="A19" s="685"/>
      <c r="B19" s="510"/>
      <c r="C19" s="512"/>
      <c r="D19" s="512"/>
      <c r="E19" s="667"/>
      <c r="F19" s="668"/>
      <c r="G19" s="673"/>
      <c r="H19" s="674"/>
      <c r="I19" s="678"/>
      <c r="J19" s="495"/>
      <c r="K19" s="435"/>
      <c r="L19" s="76" t="s">
        <v>244</v>
      </c>
      <c r="M19" s="650"/>
      <c r="N19" s="512"/>
      <c r="O19" s="647"/>
      <c r="P19" s="650"/>
      <c r="Q19" s="512"/>
      <c r="R19" s="641"/>
      <c r="S19" s="650"/>
      <c r="T19" s="512"/>
      <c r="U19" s="512"/>
      <c r="V19" s="647"/>
      <c r="W19" s="650"/>
      <c r="X19" s="641"/>
      <c r="Y19" s="644"/>
      <c r="Z19" s="644"/>
      <c r="AA19" s="486"/>
      <c r="AB19" s="487"/>
      <c r="AC19" s="487"/>
      <c r="AD19" s="488"/>
    </row>
    <row r="20" spans="1:30" ht="10.9" customHeight="1">
      <c r="A20" s="685"/>
      <c r="B20" s="513" t="s">
        <v>300</v>
      </c>
      <c r="C20" s="514"/>
      <c r="D20" s="515"/>
      <c r="E20" s="667"/>
      <c r="F20" s="668"/>
      <c r="G20" s="673"/>
      <c r="H20" s="674"/>
      <c r="I20" s="679"/>
      <c r="J20" s="494" t="s">
        <v>82</v>
      </c>
      <c r="K20" s="435"/>
      <c r="L20" s="76" t="s">
        <v>245</v>
      </c>
      <c r="M20" s="650"/>
      <c r="N20" s="512"/>
      <c r="O20" s="647"/>
      <c r="P20" s="650"/>
      <c r="Q20" s="512"/>
      <c r="R20" s="641"/>
      <c r="S20" s="650"/>
      <c r="T20" s="512"/>
      <c r="U20" s="512"/>
      <c r="V20" s="647"/>
      <c r="W20" s="650"/>
      <c r="X20" s="641"/>
      <c r="Y20" s="644"/>
      <c r="Z20" s="644"/>
      <c r="AA20" s="486"/>
      <c r="AB20" s="487"/>
      <c r="AC20" s="487"/>
      <c r="AD20" s="488"/>
    </row>
    <row r="21" spans="1:30" ht="10.9" customHeight="1">
      <c r="A21" s="685"/>
      <c r="B21" s="516"/>
      <c r="C21" s="517"/>
      <c r="D21" s="518"/>
      <c r="E21" s="667"/>
      <c r="F21" s="668"/>
      <c r="G21" s="673"/>
      <c r="H21" s="674"/>
      <c r="I21" s="680"/>
      <c r="J21" s="495"/>
      <c r="K21" s="435"/>
      <c r="L21" s="76" t="s">
        <v>246</v>
      </c>
      <c r="M21" s="650"/>
      <c r="N21" s="512"/>
      <c r="O21" s="647"/>
      <c r="P21" s="650"/>
      <c r="Q21" s="512"/>
      <c r="R21" s="641"/>
      <c r="S21" s="650"/>
      <c r="T21" s="512"/>
      <c r="U21" s="512"/>
      <c r="V21" s="647"/>
      <c r="W21" s="650"/>
      <c r="X21" s="641"/>
      <c r="Y21" s="644"/>
      <c r="Z21" s="644"/>
      <c r="AA21" s="486"/>
      <c r="AB21" s="487"/>
      <c r="AC21" s="487"/>
      <c r="AD21" s="488"/>
    </row>
    <row r="22" spans="1:30" ht="10.9" customHeight="1">
      <c r="A22" s="685"/>
      <c r="B22" s="510">
        <v>4</v>
      </c>
      <c r="C22" s="512">
        <v>13</v>
      </c>
      <c r="D22" s="512" t="s">
        <v>336</v>
      </c>
      <c r="E22" s="667"/>
      <c r="F22" s="668"/>
      <c r="G22" s="673"/>
      <c r="H22" s="674"/>
      <c r="I22" s="679"/>
      <c r="J22" s="683" t="s">
        <v>83</v>
      </c>
      <c r="K22" s="435"/>
      <c r="L22" s="76" t="s">
        <v>247</v>
      </c>
      <c r="M22" s="650"/>
      <c r="N22" s="512"/>
      <c r="O22" s="647"/>
      <c r="P22" s="650"/>
      <c r="Q22" s="512"/>
      <c r="R22" s="641"/>
      <c r="S22" s="650"/>
      <c r="T22" s="512"/>
      <c r="U22" s="512"/>
      <c r="V22" s="647"/>
      <c r="W22" s="650"/>
      <c r="X22" s="641"/>
      <c r="Y22" s="644"/>
      <c r="Z22" s="644"/>
      <c r="AA22" s="486"/>
      <c r="AB22" s="487"/>
      <c r="AC22" s="487"/>
      <c r="AD22" s="488"/>
    </row>
    <row r="23" spans="1:30" ht="10.9" customHeight="1" thickBot="1">
      <c r="A23" s="685"/>
      <c r="B23" s="519"/>
      <c r="C23" s="520"/>
      <c r="D23" s="520"/>
      <c r="E23" s="669"/>
      <c r="F23" s="670"/>
      <c r="G23" s="675"/>
      <c r="H23" s="676"/>
      <c r="I23" s="681"/>
      <c r="J23" s="684"/>
      <c r="K23" s="436"/>
      <c r="L23" s="189" t="s">
        <v>248</v>
      </c>
      <c r="M23" s="651"/>
      <c r="N23" s="520"/>
      <c r="O23" s="648"/>
      <c r="P23" s="651"/>
      <c r="Q23" s="520"/>
      <c r="R23" s="642"/>
      <c r="S23" s="651"/>
      <c r="T23" s="520"/>
      <c r="U23" s="520"/>
      <c r="V23" s="648"/>
      <c r="W23" s="651"/>
      <c r="X23" s="642"/>
      <c r="Y23" s="645"/>
      <c r="Z23" s="645"/>
      <c r="AA23" s="489"/>
      <c r="AB23" s="490"/>
      <c r="AC23" s="490"/>
      <c r="AD23" s="491"/>
    </row>
    <row r="24" spans="1:30" ht="10.9" customHeight="1">
      <c r="A24" s="685">
        <v>2</v>
      </c>
      <c r="B24" s="509">
        <v>4</v>
      </c>
      <c r="C24" s="511">
        <v>14</v>
      </c>
      <c r="D24" s="511" t="s">
        <v>339</v>
      </c>
      <c r="E24" s="665">
        <v>0.41666666666666669</v>
      </c>
      <c r="F24" s="666"/>
      <c r="G24" s="671">
        <v>0.79166666666666663</v>
      </c>
      <c r="H24" s="672"/>
      <c r="I24" s="677"/>
      <c r="J24" s="682" t="s">
        <v>81</v>
      </c>
      <c r="K24" s="434"/>
      <c r="L24" s="51" t="s">
        <v>243</v>
      </c>
      <c r="M24" s="649"/>
      <c r="N24" s="511"/>
      <c r="O24" s="646" t="s">
        <v>114</v>
      </c>
      <c r="P24" s="649"/>
      <c r="Q24" s="511" t="s">
        <v>114</v>
      </c>
      <c r="R24" s="640"/>
      <c r="S24" s="649"/>
      <c r="T24" s="511"/>
      <c r="U24" s="511" t="s">
        <v>114</v>
      </c>
      <c r="V24" s="646"/>
      <c r="W24" s="649" t="s">
        <v>114</v>
      </c>
      <c r="X24" s="640"/>
      <c r="Y24" s="643" t="s">
        <v>338</v>
      </c>
      <c r="Z24" s="643" t="s">
        <v>337</v>
      </c>
      <c r="AA24" s="483"/>
      <c r="AB24" s="484"/>
      <c r="AC24" s="484"/>
      <c r="AD24" s="485"/>
    </row>
    <row r="25" spans="1:30" ht="10.9" customHeight="1">
      <c r="A25" s="685"/>
      <c r="B25" s="510"/>
      <c r="C25" s="512"/>
      <c r="D25" s="512"/>
      <c r="E25" s="667"/>
      <c r="F25" s="668"/>
      <c r="G25" s="673"/>
      <c r="H25" s="674"/>
      <c r="I25" s="678"/>
      <c r="J25" s="495"/>
      <c r="K25" s="435"/>
      <c r="L25" s="76" t="s">
        <v>244</v>
      </c>
      <c r="M25" s="650"/>
      <c r="N25" s="512"/>
      <c r="O25" s="647"/>
      <c r="P25" s="650"/>
      <c r="Q25" s="512"/>
      <c r="R25" s="641"/>
      <c r="S25" s="650"/>
      <c r="T25" s="512"/>
      <c r="U25" s="512"/>
      <c r="V25" s="647"/>
      <c r="W25" s="650"/>
      <c r="X25" s="641"/>
      <c r="Y25" s="644"/>
      <c r="Z25" s="644"/>
      <c r="AA25" s="486"/>
      <c r="AB25" s="487"/>
      <c r="AC25" s="487"/>
      <c r="AD25" s="488"/>
    </row>
    <row r="26" spans="1:30" ht="10.9" customHeight="1">
      <c r="A26" s="685"/>
      <c r="B26" s="513" t="s">
        <v>300</v>
      </c>
      <c r="C26" s="514"/>
      <c r="D26" s="515"/>
      <c r="E26" s="667"/>
      <c r="F26" s="668"/>
      <c r="G26" s="673"/>
      <c r="H26" s="674"/>
      <c r="I26" s="679" t="s">
        <v>114</v>
      </c>
      <c r="J26" s="494" t="s">
        <v>82</v>
      </c>
      <c r="K26" s="435"/>
      <c r="L26" s="76" t="s">
        <v>245</v>
      </c>
      <c r="M26" s="650"/>
      <c r="N26" s="512"/>
      <c r="O26" s="647"/>
      <c r="P26" s="650"/>
      <c r="Q26" s="512"/>
      <c r="R26" s="641"/>
      <c r="S26" s="650"/>
      <c r="T26" s="512"/>
      <c r="U26" s="512"/>
      <c r="V26" s="647"/>
      <c r="W26" s="650"/>
      <c r="X26" s="641"/>
      <c r="Y26" s="644"/>
      <c r="Z26" s="644"/>
      <c r="AA26" s="486"/>
      <c r="AB26" s="487"/>
      <c r="AC26" s="487"/>
      <c r="AD26" s="488"/>
    </row>
    <row r="27" spans="1:30" ht="10.9" customHeight="1">
      <c r="A27" s="685"/>
      <c r="B27" s="516"/>
      <c r="C27" s="517"/>
      <c r="D27" s="518"/>
      <c r="E27" s="667"/>
      <c r="F27" s="668"/>
      <c r="G27" s="673"/>
      <c r="H27" s="674"/>
      <c r="I27" s="680"/>
      <c r="J27" s="495"/>
      <c r="K27" s="435" t="s">
        <v>114</v>
      </c>
      <c r="L27" s="76" t="s">
        <v>246</v>
      </c>
      <c r="M27" s="650"/>
      <c r="N27" s="512"/>
      <c r="O27" s="647"/>
      <c r="P27" s="650"/>
      <c r="Q27" s="512"/>
      <c r="R27" s="641"/>
      <c r="S27" s="650"/>
      <c r="T27" s="512"/>
      <c r="U27" s="512"/>
      <c r="V27" s="647"/>
      <c r="W27" s="650"/>
      <c r="X27" s="641"/>
      <c r="Y27" s="644"/>
      <c r="Z27" s="644"/>
      <c r="AA27" s="486"/>
      <c r="AB27" s="487"/>
      <c r="AC27" s="487"/>
      <c r="AD27" s="488"/>
    </row>
    <row r="28" spans="1:30" ht="10.9" customHeight="1">
      <c r="A28" s="685"/>
      <c r="B28" s="510">
        <v>4</v>
      </c>
      <c r="C28" s="512">
        <v>14</v>
      </c>
      <c r="D28" s="512" t="s">
        <v>339</v>
      </c>
      <c r="E28" s="667"/>
      <c r="F28" s="668"/>
      <c r="G28" s="673"/>
      <c r="H28" s="674"/>
      <c r="I28" s="679"/>
      <c r="J28" s="683" t="s">
        <v>83</v>
      </c>
      <c r="K28" s="435"/>
      <c r="L28" s="76" t="s">
        <v>247</v>
      </c>
      <c r="M28" s="650"/>
      <c r="N28" s="512"/>
      <c r="O28" s="647"/>
      <c r="P28" s="650"/>
      <c r="Q28" s="512"/>
      <c r="R28" s="641"/>
      <c r="S28" s="650"/>
      <c r="T28" s="512"/>
      <c r="U28" s="512"/>
      <c r="V28" s="647"/>
      <c r="W28" s="650"/>
      <c r="X28" s="641"/>
      <c r="Y28" s="644"/>
      <c r="Z28" s="644"/>
      <c r="AA28" s="486"/>
      <c r="AB28" s="487"/>
      <c r="AC28" s="487"/>
      <c r="AD28" s="488"/>
    </row>
    <row r="29" spans="1:30" ht="10.9" customHeight="1" thickBot="1">
      <c r="A29" s="685"/>
      <c r="B29" s="519"/>
      <c r="C29" s="520"/>
      <c r="D29" s="520"/>
      <c r="E29" s="669"/>
      <c r="F29" s="670"/>
      <c r="G29" s="675"/>
      <c r="H29" s="676"/>
      <c r="I29" s="681"/>
      <c r="J29" s="684"/>
      <c r="K29" s="436"/>
      <c r="L29" s="189" t="s">
        <v>248</v>
      </c>
      <c r="M29" s="651"/>
      <c r="N29" s="520"/>
      <c r="O29" s="648"/>
      <c r="P29" s="651"/>
      <c r="Q29" s="520"/>
      <c r="R29" s="642"/>
      <c r="S29" s="651"/>
      <c r="T29" s="520"/>
      <c r="U29" s="520"/>
      <c r="V29" s="648"/>
      <c r="W29" s="651"/>
      <c r="X29" s="642"/>
      <c r="Y29" s="645"/>
      <c r="Z29" s="645"/>
      <c r="AA29" s="489"/>
      <c r="AB29" s="490"/>
      <c r="AC29" s="490"/>
      <c r="AD29" s="491"/>
    </row>
    <row r="30" spans="1:30" ht="10.9" customHeight="1">
      <c r="A30" s="685">
        <v>3</v>
      </c>
      <c r="B30" s="509">
        <v>4</v>
      </c>
      <c r="C30" s="511">
        <v>20</v>
      </c>
      <c r="D30" s="511" t="s">
        <v>336</v>
      </c>
      <c r="E30" s="665">
        <v>0.54166666666666663</v>
      </c>
      <c r="F30" s="666"/>
      <c r="G30" s="671">
        <v>0.625</v>
      </c>
      <c r="H30" s="672"/>
      <c r="I30" s="677"/>
      <c r="J30" s="682" t="s">
        <v>81</v>
      </c>
      <c r="K30" s="434"/>
      <c r="L30" s="51" t="s">
        <v>243</v>
      </c>
      <c r="M30" s="649"/>
      <c r="N30" s="511"/>
      <c r="O30" s="646"/>
      <c r="P30" s="649"/>
      <c r="Q30" s="511"/>
      <c r="R30" s="640"/>
      <c r="S30" s="649"/>
      <c r="T30" s="511"/>
      <c r="U30" s="511"/>
      <c r="V30" s="646"/>
      <c r="W30" s="649"/>
      <c r="X30" s="640"/>
      <c r="Y30" s="643" t="s">
        <v>338</v>
      </c>
      <c r="Z30" s="643" t="s">
        <v>337</v>
      </c>
      <c r="AA30" s="686" t="s">
        <v>340</v>
      </c>
      <c r="AB30" s="687"/>
      <c r="AC30" s="687"/>
      <c r="AD30" s="688"/>
    </row>
    <row r="31" spans="1:30" ht="10.9" customHeight="1">
      <c r="A31" s="685"/>
      <c r="B31" s="510"/>
      <c r="C31" s="512"/>
      <c r="D31" s="512"/>
      <c r="E31" s="667"/>
      <c r="F31" s="668"/>
      <c r="G31" s="673"/>
      <c r="H31" s="674"/>
      <c r="I31" s="678"/>
      <c r="J31" s="495"/>
      <c r="K31" s="435"/>
      <c r="L31" s="76" t="s">
        <v>244</v>
      </c>
      <c r="M31" s="650"/>
      <c r="N31" s="512"/>
      <c r="O31" s="647"/>
      <c r="P31" s="650"/>
      <c r="Q31" s="512"/>
      <c r="R31" s="641"/>
      <c r="S31" s="650"/>
      <c r="T31" s="512"/>
      <c r="U31" s="512"/>
      <c r="V31" s="647"/>
      <c r="W31" s="650"/>
      <c r="X31" s="641"/>
      <c r="Y31" s="644"/>
      <c r="Z31" s="644"/>
      <c r="AA31" s="689"/>
      <c r="AB31" s="690"/>
      <c r="AC31" s="690"/>
      <c r="AD31" s="691"/>
    </row>
    <row r="32" spans="1:30" ht="10.9" customHeight="1">
      <c r="A32" s="685"/>
      <c r="B32" s="513" t="s">
        <v>300</v>
      </c>
      <c r="C32" s="514"/>
      <c r="D32" s="515"/>
      <c r="E32" s="667"/>
      <c r="F32" s="668"/>
      <c r="G32" s="673"/>
      <c r="H32" s="674"/>
      <c r="I32" s="679"/>
      <c r="J32" s="494" t="s">
        <v>82</v>
      </c>
      <c r="K32" s="435"/>
      <c r="L32" s="76" t="s">
        <v>245</v>
      </c>
      <c r="M32" s="650"/>
      <c r="N32" s="512"/>
      <c r="O32" s="647"/>
      <c r="P32" s="650"/>
      <c r="Q32" s="512"/>
      <c r="R32" s="641"/>
      <c r="S32" s="650"/>
      <c r="T32" s="512"/>
      <c r="U32" s="512"/>
      <c r="V32" s="647"/>
      <c r="W32" s="650"/>
      <c r="X32" s="641"/>
      <c r="Y32" s="644"/>
      <c r="Z32" s="644"/>
      <c r="AA32" s="689"/>
      <c r="AB32" s="690"/>
      <c r="AC32" s="690"/>
      <c r="AD32" s="691"/>
    </row>
    <row r="33" spans="1:30" ht="10.9" customHeight="1">
      <c r="A33" s="685"/>
      <c r="B33" s="516"/>
      <c r="C33" s="517"/>
      <c r="D33" s="518"/>
      <c r="E33" s="667"/>
      <c r="F33" s="668"/>
      <c r="G33" s="673"/>
      <c r="H33" s="674"/>
      <c r="I33" s="680"/>
      <c r="J33" s="495"/>
      <c r="K33" s="435"/>
      <c r="L33" s="76" t="s">
        <v>246</v>
      </c>
      <c r="M33" s="650"/>
      <c r="N33" s="512"/>
      <c r="O33" s="647"/>
      <c r="P33" s="650"/>
      <c r="Q33" s="512"/>
      <c r="R33" s="641"/>
      <c r="S33" s="650"/>
      <c r="T33" s="512"/>
      <c r="U33" s="512"/>
      <c r="V33" s="647"/>
      <c r="W33" s="650"/>
      <c r="X33" s="641"/>
      <c r="Y33" s="644"/>
      <c r="Z33" s="644"/>
      <c r="AA33" s="689"/>
      <c r="AB33" s="690"/>
      <c r="AC33" s="690"/>
      <c r="AD33" s="691"/>
    </row>
    <row r="34" spans="1:30" ht="10.9" customHeight="1">
      <c r="A34" s="685"/>
      <c r="B34" s="510">
        <v>4</v>
      </c>
      <c r="C34" s="512">
        <v>20</v>
      </c>
      <c r="D34" s="512" t="s">
        <v>336</v>
      </c>
      <c r="E34" s="667"/>
      <c r="F34" s="668"/>
      <c r="G34" s="673"/>
      <c r="H34" s="674"/>
      <c r="I34" s="679" t="s">
        <v>114</v>
      </c>
      <c r="J34" s="683" t="s">
        <v>83</v>
      </c>
      <c r="K34" s="435" t="s">
        <v>114</v>
      </c>
      <c r="L34" s="76" t="s">
        <v>247</v>
      </c>
      <c r="M34" s="650"/>
      <c r="N34" s="512"/>
      <c r="O34" s="647"/>
      <c r="P34" s="650"/>
      <c r="Q34" s="512"/>
      <c r="R34" s="641"/>
      <c r="S34" s="650"/>
      <c r="T34" s="512"/>
      <c r="U34" s="512"/>
      <c r="V34" s="647"/>
      <c r="W34" s="650"/>
      <c r="X34" s="641"/>
      <c r="Y34" s="644"/>
      <c r="Z34" s="644"/>
      <c r="AA34" s="689"/>
      <c r="AB34" s="690"/>
      <c r="AC34" s="690"/>
      <c r="AD34" s="691"/>
    </row>
    <row r="35" spans="1:30" ht="10.9" customHeight="1" thickBot="1">
      <c r="A35" s="685"/>
      <c r="B35" s="519"/>
      <c r="C35" s="520"/>
      <c r="D35" s="520"/>
      <c r="E35" s="669"/>
      <c r="F35" s="670"/>
      <c r="G35" s="675"/>
      <c r="H35" s="676"/>
      <c r="I35" s="681"/>
      <c r="J35" s="684"/>
      <c r="K35" s="189"/>
      <c r="L35" s="189" t="s">
        <v>248</v>
      </c>
      <c r="M35" s="651"/>
      <c r="N35" s="520"/>
      <c r="O35" s="648"/>
      <c r="P35" s="651"/>
      <c r="Q35" s="520"/>
      <c r="R35" s="642"/>
      <c r="S35" s="651"/>
      <c r="T35" s="520"/>
      <c r="U35" s="520"/>
      <c r="V35" s="648"/>
      <c r="W35" s="651"/>
      <c r="X35" s="642"/>
      <c r="Y35" s="645"/>
      <c r="Z35" s="645"/>
      <c r="AA35" s="692"/>
      <c r="AB35" s="693"/>
      <c r="AC35" s="693"/>
      <c r="AD35" s="694"/>
    </row>
    <row r="36" spans="1:30" ht="10.9" customHeight="1">
      <c r="A36" s="685">
        <v>4</v>
      </c>
      <c r="B36" s="509">
        <v>4</v>
      </c>
      <c r="C36" s="511">
        <v>25</v>
      </c>
      <c r="D36" s="511" t="s">
        <v>341</v>
      </c>
      <c r="E36" s="665">
        <v>0.45833333333333331</v>
      </c>
      <c r="F36" s="666"/>
      <c r="G36" s="671">
        <v>0.54166666666666663</v>
      </c>
      <c r="H36" s="672"/>
      <c r="I36" s="695"/>
      <c r="J36" s="682" t="s">
        <v>81</v>
      </c>
      <c r="K36" s="51"/>
      <c r="L36" s="51" t="s">
        <v>243</v>
      </c>
      <c r="M36" s="649" t="s">
        <v>114</v>
      </c>
      <c r="N36" s="511" t="s">
        <v>114</v>
      </c>
      <c r="O36" s="646"/>
      <c r="P36" s="649"/>
      <c r="Q36" s="511" t="s">
        <v>114</v>
      </c>
      <c r="R36" s="640" t="s">
        <v>114</v>
      </c>
      <c r="S36" s="649"/>
      <c r="T36" s="511" t="s">
        <v>114</v>
      </c>
      <c r="U36" s="511"/>
      <c r="V36" s="646"/>
      <c r="W36" s="649"/>
      <c r="X36" s="640"/>
      <c r="Y36" s="643" t="s">
        <v>338</v>
      </c>
      <c r="Z36" s="643" t="s">
        <v>337</v>
      </c>
      <c r="AA36" s="483"/>
      <c r="AB36" s="484"/>
      <c r="AC36" s="484"/>
      <c r="AD36" s="485"/>
    </row>
    <row r="37" spans="1:30" ht="10.9" customHeight="1">
      <c r="A37" s="685"/>
      <c r="B37" s="510"/>
      <c r="C37" s="512"/>
      <c r="D37" s="512"/>
      <c r="E37" s="667"/>
      <c r="F37" s="668"/>
      <c r="G37" s="673"/>
      <c r="H37" s="674"/>
      <c r="I37" s="696"/>
      <c r="J37" s="495"/>
      <c r="K37" s="76"/>
      <c r="L37" s="76" t="s">
        <v>244</v>
      </c>
      <c r="M37" s="650"/>
      <c r="N37" s="512"/>
      <c r="O37" s="647"/>
      <c r="P37" s="650"/>
      <c r="Q37" s="512"/>
      <c r="R37" s="641"/>
      <c r="S37" s="650"/>
      <c r="T37" s="512"/>
      <c r="U37" s="512"/>
      <c r="V37" s="647"/>
      <c r="W37" s="650"/>
      <c r="X37" s="641"/>
      <c r="Y37" s="644"/>
      <c r="Z37" s="644"/>
      <c r="AA37" s="486"/>
      <c r="AB37" s="487"/>
      <c r="AC37" s="487"/>
      <c r="AD37" s="488"/>
    </row>
    <row r="38" spans="1:30" ht="10.9" customHeight="1">
      <c r="A38" s="685"/>
      <c r="B38" s="513" t="s">
        <v>300</v>
      </c>
      <c r="C38" s="514"/>
      <c r="D38" s="515"/>
      <c r="E38" s="667"/>
      <c r="F38" s="668"/>
      <c r="G38" s="673"/>
      <c r="H38" s="674"/>
      <c r="I38" s="492"/>
      <c r="J38" s="494" t="s">
        <v>82</v>
      </c>
      <c r="K38" s="76"/>
      <c r="L38" s="76" t="s">
        <v>245</v>
      </c>
      <c r="M38" s="650"/>
      <c r="N38" s="512"/>
      <c r="O38" s="647"/>
      <c r="P38" s="650"/>
      <c r="Q38" s="512"/>
      <c r="R38" s="641"/>
      <c r="S38" s="650"/>
      <c r="T38" s="512"/>
      <c r="U38" s="512"/>
      <c r="V38" s="647"/>
      <c r="W38" s="650"/>
      <c r="X38" s="641"/>
      <c r="Y38" s="644"/>
      <c r="Z38" s="644"/>
      <c r="AA38" s="486"/>
      <c r="AB38" s="487"/>
      <c r="AC38" s="487"/>
      <c r="AD38" s="488"/>
    </row>
    <row r="39" spans="1:30" ht="10.9" customHeight="1">
      <c r="A39" s="685"/>
      <c r="B39" s="516"/>
      <c r="C39" s="517"/>
      <c r="D39" s="518"/>
      <c r="E39" s="667"/>
      <c r="F39" s="668"/>
      <c r="G39" s="673"/>
      <c r="H39" s="674"/>
      <c r="I39" s="493"/>
      <c r="J39" s="495"/>
      <c r="K39" s="76"/>
      <c r="L39" s="76" t="s">
        <v>246</v>
      </c>
      <c r="M39" s="650"/>
      <c r="N39" s="512"/>
      <c r="O39" s="647"/>
      <c r="P39" s="650"/>
      <c r="Q39" s="512"/>
      <c r="R39" s="641"/>
      <c r="S39" s="650"/>
      <c r="T39" s="512"/>
      <c r="U39" s="512"/>
      <c r="V39" s="647"/>
      <c r="W39" s="650"/>
      <c r="X39" s="641"/>
      <c r="Y39" s="644"/>
      <c r="Z39" s="644"/>
      <c r="AA39" s="486"/>
      <c r="AB39" s="487"/>
      <c r="AC39" s="487"/>
      <c r="AD39" s="488"/>
    </row>
    <row r="40" spans="1:30" ht="10.9" customHeight="1">
      <c r="A40" s="685"/>
      <c r="B40" s="510">
        <v>4</v>
      </c>
      <c r="C40" s="512">
        <v>25</v>
      </c>
      <c r="D40" s="512" t="s">
        <v>341</v>
      </c>
      <c r="E40" s="667"/>
      <c r="F40" s="668"/>
      <c r="G40" s="673"/>
      <c r="H40" s="674"/>
      <c r="I40" s="679" t="s">
        <v>114</v>
      </c>
      <c r="J40" s="683" t="s">
        <v>83</v>
      </c>
      <c r="K40" s="435" t="s">
        <v>114</v>
      </c>
      <c r="L40" s="76" t="s">
        <v>247</v>
      </c>
      <c r="M40" s="650"/>
      <c r="N40" s="512"/>
      <c r="O40" s="647"/>
      <c r="P40" s="650"/>
      <c r="Q40" s="512"/>
      <c r="R40" s="641"/>
      <c r="S40" s="650"/>
      <c r="T40" s="512"/>
      <c r="U40" s="512"/>
      <c r="V40" s="647"/>
      <c r="W40" s="650"/>
      <c r="X40" s="641"/>
      <c r="Y40" s="644"/>
      <c r="Z40" s="644"/>
      <c r="AA40" s="486"/>
      <c r="AB40" s="487"/>
      <c r="AC40" s="487"/>
      <c r="AD40" s="488"/>
    </row>
    <row r="41" spans="1:30" ht="10.9" customHeight="1" thickBot="1">
      <c r="A41" s="685"/>
      <c r="B41" s="519"/>
      <c r="C41" s="520"/>
      <c r="D41" s="520"/>
      <c r="E41" s="669"/>
      <c r="F41" s="670"/>
      <c r="G41" s="675"/>
      <c r="H41" s="676"/>
      <c r="I41" s="681"/>
      <c r="J41" s="684"/>
      <c r="K41" s="189"/>
      <c r="L41" s="189" t="s">
        <v>248</v>
      </c>
      <c r="M41" s="651"/>
      <c r="N41" s="520"/>
      <c r="O41" s="648"/>
      <c r="P41" s="651"/>
      <c r="Q41" s="520"/>
      <c r="R41" s="642"/>
      <c r="S41" s="651"/>
      <c r="T41" s="520"/>
      <c r="U41" s="520"/>
      <c r="V41" s="648"/>
      <c r="W41" s="651"/>
      <c r="X41" s="642"/>
      <c r="Y41" s="645"/>
      <c r="Z41" s="645"/>
      <c r="AA41" s="489"/>
      <c r="AB41" s="490"/>
      <c r="AC41" s="490"/>
      <c r="AD41" s="491"/>
    </row>
    <row r="42" spans="1:30" ht="10.9" customHeight="1">
      <c r="A42" s="685">
        <v>5</v>
      </c>
      <c r="B42" s="710"/>
      <c r="C42" s="502"/>
      <c r="D42" s="502"/>
      <c r="E42" s="697" t="s">
        <v>80</v>
      </c>
      <c r="F42" s="698"/>
      <c r="G42" s="703" t="s">
        <v>80</v>
      </c>
      <c r="H42" s="704"/>
      <c r="I42" s="695"/>
      <c r="J42" s="682" t="s">
        <v>81</v>
      </c>
      <c r="K42" s="51"/>
      <c r="L42" s="51" t="s">
        <v>243</v>
      </c>
      <c r="M42" s="499"/>
      <c r="N42" s="502"/>
      <c r="O42" s="496"/>
      <c r="P42" s="499"/>
      <c r="Q42" s="502"/>
      <c r="R42" s="503"/>
      <c r="S42" s="499"/>
      <c r="T42" s="502"/>
      <c r="U42" s="502"/>
      <c r="V42" s="496"/>
      <c r="W42" s="499"/>
      <c r="X42" s="503"/>
      <c r="Y42" s="506"/>
      <c r="Z42" s="506"/>
      <c r="AA42" s="483"/>
      <c r="AB42" s="484"/>
      <c r="AC42" s="484"/>
      <c r="AD42" s="485"/>
    </row>
    <row r="43" spans="1:30" ht="10.9" customHeight="1">
      <c r="A43" s="685"/>
      <c r="B43" s="711"/>
      <c r="C43" s="481"/>
      <c r="D43" s="481"/>
      <c r="E43" s="699"/>
      <c r="F43" s="700"/>
      <c r="G43" s="705"/>
      <c r="H43" s="706"/>
      <c r="I43" s="696"/>
      <c r="J43" s="495"/>
      <c r="K43" s="76"/>
      <c r="L43" s="76" t="s">
        <v>244</v>
      </c>
      <c r="M43" s="500"/>
      <c r="N43" s="481"/>
      <c r="O43" s="497"/>
      <c r="P43" s="500"/>
      <c r="Q43" s="481"/>
      <c r="R43" s="504"/>
      <c r="S43" s="500"/>
      <c r="T43" s="481"/>
      <c r="U43" s="481"/>
      <c r="V43" s="497"/>
      <c r="W43" s="500"/>
      <c r="X43" s="504"/>
      <c r="Y43" s="507"/>
      <c r="Z43" s="507"/>
      <c r="AA43" s="486"/>
      <c r="AB43" s="487"/>
      <c r="AC43" s="487"/>
      <c r="AD43" s="488"/>
    </row>
    <row r="44" spans="1:30" ht="10.9" customHeight="1">
      <c r="A44" s="685"/>
      <c r="B44" s="712" t="s">
        <v>300</v>
      </c>
      <c r="C44" s="713"/>
      <c r="D44" s="714"/>
      <c r="E44" s="699"/>
      <c r="F44" s="700"/>
      <c r="G44" s="705"/>
      <c r="H44" s="706"/>
      <c r="I44" s="492"/>
      <c r="J44" s="494" t="s">
        <v>82</v>
      </c>
      <c r="K44" s="76"/>
      <c r="L44" s="76" t="s">
        <v>245</v>
      </c>
      <c r="M44" s="500"/>
      <c r="N44" s="481"/>
      <c r="O44" s="497"/>
      <c r="P44" s="500"/>
      <c r="Q44" s="481"/>
      <c r="R44" s="504"/>
      <c r="S44" s="500"/>
      <c r="T44" s="481"/>
      <c r="U44" s="481"/>
      <c r="V44" s="497"/>
      <c r="W44" s="500"/>
      <c r="X44" s="504"/>
      <c r="Y44" s="507"/>
      <c r="Z44" s="507"/>
      <c r="AA44" s="486"/>
      <c r="AB44" s="487"/>
      <c r="AC44" s="487"/>
      <c r="AD44" s="488"/>
    </row>
    <row r="45" spans="1:30" ht="10.9" customHeight="1">
      <c r="A45" s="685"/>
      <c r="B45" s="715"/>
      <c r="C45" s="716"/>
      <c r="D45" s="717"/>
      <c r="E45" s="699"/>
      <c r="F45" s="700"/>
      <c r="G45" s="705"/>
      <c r="H45" s="706"/>
      <c r="I45" s="493"/>
      <c r="J45" s="495"/>
      <c r="K45" s="76"/>
      <c r="L45" s="76" t="s">
        <v>246</v>
      </c>
      <c r="M45" s="500"/>
      <c r="N45" s="481"/>
      <c r="O45" s="497"/>
      <c r="P45" s="500"/>
      <c r="Q45" s="481"/>
      <c r="R45" s="504"/>
      <c r="S45" s="500"/>
      <c r="T45" s="481"/>
      <c r="U45" s="481"/>
      <c r="V45" s="497"/>
      <c r="W45" s="500"/>
      <c r="X45" s="504"/>
      <c r="Y45" s="507"/>
      <c r="Z45" s="507"/>
      <c r="AA45" s="486"/>
      <c r="AB45" s="487"/>
      <c r="AC45" s="487"/>
      <c r="AD45" s="488"/>
    </row>
    <row r="46" spans="1:30" ht="10.9" customHeight="1">
      <c r="A46" s="685"/>
      <c r="B46" s="711"/>
      <c r="C46" s="481"/>
      <c r="D46" s="481"/>
      <c r="E46" s="699"/>
      <c r="F46" s="700"/>
      <c r="G46" s="705"/>
      <c r="H46" s="706"/>
      <c r="I46" s="492"/>
      <c r="J46" s="683" t="s">
        <v>83</v>
      </c>
      <c r="K46" s="76"/>
      <c r="L46" s="76" t="s">
        <v>247</v>
      </c>
      <c r="M46" s="500"/>
      <c r="N46" s="481"/>
      <c r="O46" s="497"/>
      <c r="P46" s="500"/>
      <c r="Q46" s="481"/>
      <c r="R46" s="504"/>
      <c r="S46" s="500"/>
      <c r="T46" s="481"/>
      <c r="U46" s="481"/>
      <c r="V46" s="497"/>
      <c r="W46" s="500"/>
      <c r="X46" s="504"/>
      <c r="Y46" s="507"/>
      <c r="Z46" s="507"/>
      <c r="AA46" s="486"/>
      <c r="AB46" s="487"/>
      <c r="AC46" s="487"/>
      <c r="AD46" s="488"/>
    </row>
    <row r="47" spans="1:30" ht="10.9" customHeight="1" thickBot="1">
      <c r="A47" s="685"/>
      <c r="B47" s="718"/>
      <c r="C47" s="482"/>
      <c r="D47" s="482"/>
      <c r="E47" s="701"/>
      <c r="F47" s="702"/>
      <c r="G47" s="707"/>
      <c r="H47" s="708"/>
      <c r="I47" s="709"/>
      <c r="J47" s="684"/>
      <c r="K47" s="189"/>
      <c r="L47" s="189" t="s">
        <v>248</v>
      </c>
      <c r="M47" s="501"/>
      <c r="N47" s="482"/>
      <c r="O47" s="498"/>
      <c r="P47" s="501"/>
      <c r="Q47" s="482"/>
      <c r="R47" s="505"/>
      <c r="S47" s="501"/>
      <c r="T47" s="482"/>
      <c r="U47" s="482"/>
      <c r="V47" s="498"/>
      <c r="W47" s="501"/>
      <c r="X47" s="505"/>
      <c r="Y47" s="508"/>
      <c r="Z47" s="508"/>
      <c r="AA47" s="489"/>
      <c r="AB47" s="490"/>
      <c r="AC47" s="490"/>
      <c r="AD47" s="491"/>
    </row>
    <row r="48" spans="1:30" ht="10.9" customHeight="1">
      <c r="A48" s="685">
        <v>6</v>
      </c>
      <c r="B48" s="710"/>
      <c r="C48" s="502"/>
      <c r="D48" s="502"/>
      <c r="E48" s="697" t="s">
        <v>80</v>
      </c>
      <c r="F48" s="698"/>
      <c r="G48" s="703" t="s">
        <v>80</v>
      </c>
      <c r="H48" s="704"/>
      <c r="I48" s="695"/>
      <c r="J48" s="682" t="s">
        <v>81</v>
      </c>
      <c r="K48" s="51"/>
      <c r="L48" s="51" t="s">
        <v>243</v>
      </c>
      <c r="M48" s="499"/>
      <c r="N48" s="502"/>
      <c r="O48" s="496"/>
      <c r="P48" s="499"/>
      <c r="Q48" s="502"/>
      <c r="R48" s="503"/>
      <c r="S48" s="499"/>
      <c r="T48" s="502"/>
      <c r="U48" s="502"/>
      <c r="V48" s="496"/>
      <c r="W48" s="499"/>
      <c r="X48" s="503"/>
      <c r="Y48" s="506"/>
      <c r="Z48" s="506"/>
      <c r="AA48" s="483"/>
      <c r="AB48" s="484"/>
      <c r="AC48" s="484"/>
      <c r="AD48" s="485"/>
    </row>
    <row r="49" spans="1:30" ht="10.9" customHeight="1">
      <c r="A49" s="685"/>
      <c r="B49" s="711"/>
      <c r="C49" s="481"/>
      <c r="D49" s="481"/>
      <c r="E49" s="699"/>
      <c r="F49" s="700"/>
      <c r="G49" s="705"/>
      <c r="H49" s="706"/>
      <c r="I49" s="696"/>
      <c r="J49" s="495"/>
      <c r="K49" s="76"/>
      <c r="L49" s="76" t="s">
        <v>244</v>
      </c>
      <c r="M49" s="500"/>
      <c r="N49" s="481"/>
      <c r="O49" s="497"/>
      <c r="P49" s="500"/>
      <c r="Q49" s="481"/>
      <c r="R49" s="504"/>
      <c r="S49" s="500"/>
      <c r="T49" s="481"/>
      <c r="U49" s="481"/>
      <c r="V49" s="497"/>
      <c r="W49" s="500"/>
      <c r="X49" s="504"/>
      <c r="Y49" s="507"/>
      <c r="Z49" s="507"/>
      <c r="AA49" s="486"/>
      <c r="AB49" s="487"/>
      <c r="AC49" s="487"/>
      <c r="AD49" s="488"/>
    </row>
    <row r="50" spans="1:30" ht="10.9" customHeight="1">
      <c r="A50" s="685"/>
      <c r="B50" s="712" t="s">
        <v>300</v>
      </c>
      <c r="C50" s="713"/>
      <c r="D50" s="714"/>
      <c r="E50" s="699"/>
      <c r="F50" s="700"/>
      <c r="G50" s="705"/>
      <c r="H50" s="706"/>
      <c r="I50" s="492"/>
      <c r="J50" s="494" t="s">
        <v>82</v>
      </c>
      <c r="K50" s="76"/>
      <c r="L50" s="76" t="s">
        <v>245</v>
      </c>
      <c r="M50" s="500"/>
      <c r="N50" s="481"/>
      <c r="O50" s="497"/>
      <c r="P50" s="500"/>
      <c r="Q50" s="481"/>
      <c r="R50" s="504"/>
      <c r="S50" s="500"/>
      <c r="T50" s="481"/>
      <c r="U50" s="481"/>
      <c r="V50" s="497"/>
      <c r="W50" s="500"/>
      <c r="X50" s="504"/>
      <c r="Y50" s="507"/>
      <c r="Z50" s="507"/>
      <c r="AA50" s="486"/>
      <c r="AB50" s="487"/>
      <c r="AC50" s="487"/>
      <c r="AD50" s="488"/>
    </row>
    <row r="51" spans="1:30" ht="10.9" customHeight="1">
      <c r="A51" s="685"/>
      <c r="B51" s="715"/>
      <c r="C51" s="716"/>
      <c r="D51" s="717"/>
      <c r="E51" s="699"/>
      <c r="F51" s="700"/>
      <c r="G51" s="705"/>
      <c r="H51" s="706"/>
      <c r="I51" s="493"/>
      <c r="J51" s="495"/>
      <c r="K51" s="76"/>
      <c r="L51" s="76" t="s">
        <v>246</v>
      </c>
      <c r="M51" s="500"/>
      <c r="N51" s="481"/>
      <c r="O51" s="497"/>
      <c r="P51" s="500"/>
      <c r="Q51" s="481"/>
      <c r="R51" s="504"/>
      <c r="S51" s="500"/>
      <c r="T51" s="481"/>
      <c r="U51" s="481"/>
      <c r="V51" s="497"/>
      <c r="W51" s="500"/>
      <c r="X51" s="504"/>
      <c r="Y51" s="507"/>
      <c r="Z51" s="507"/>
      <c r="AA51" s="486"/>
      <c r="AB51" s="487"/>
      <c r="AC51" s="487"/>
      <c r="AD51" s="488"/>
    </row>
    <row r="52" spans="1:30" ht="10.9" customHeight="1">
      <c r="A52" s="685"/>
      <c r="B52" s="711"/>
      <c r="C52" s="481"/>
      <c r="D52" s="481"/>
      <c r="E52" s="699"/>
      <c r="F52" s="700"/>
      <c r="G52" s="705"/>
      <c r="H52" s="706"/>
      <c r="I52" s="492"/>
      <c r="J52" s="683" t="s">
        <v>83</v>
      </c>
      <c r="K52" s="76"/>
      <c r="L52" s="76" t="s">
        <v>247</v>
      </c>
      <c r="M52" s="500"/>
      <c r="N52" s="481"/>
      <c r="O52" s="497"/>
      <c r="P52" s="500"/>
      <c r="Q52" s="481"/>
      <c r="R52" s="504"/>
      <c r="S52" s="500"/>
      <c r="T52" s="481"/>
      <c r="U52" s="481"/>
      <c r="V52" s="497"/>
      <c r="W52" s="500"/>
      <c r="X52" s="504"/>
      <c r="Y52" s="507"/>
      <c r="Z52" s="507"/>
      <c r="AA52" s="486"/>
      <c r="AB52" s="487"/>
      <c r="AC52" s="487"/>
      <c r="AD52" s="488"/>
    </row>
    <row r="53" spans="1:30" ht="10.9" customHeight="1" thickBot="1">
      <c r="A53" s="685"/>
      <c r="B53" s="718"/>
      <c r="C53" s="482"/>
      <c r="D53" s="482"/>
      <c r="E53" s="701"/>
      <c r="F53" s="702"/>
      <c r="G53" s="707"/>
      <c r="H53" s="708"/>
      <c r="I53" s="709"/>
      <c r="J53" s="684"/>
      <c r="K53" s="189"/>
      <c r="L53" s="189" t="s">
        <v>248</v>
      </c>
      <c r="M53" s="501"/>
      <c r="N53" s="482"/>
      <c r="O53" s="498"/>
      <c r="P53" s="501"/>
      <c r="Q53" s="482"/>
      <c r="R53" s="505"/>
      <c r="S53" s="501"/>
      <c r="T53" s="482"/>
      <c r="U53" s="482"/>
      <c r="V53" s="498"/>
      <c r="W53" s="501"/>
      <c r="X53" s="505"/>
      <c r="Y53" s="508"/>
      <c r="Z53" s="508"/>
      <c r="AA53" s="489"/>
      <c r="AB53" s="490"/>
      <c r="AC53" s="490"/>
      <c r="AD53" s="491"/>
    </row>
    <row r="54" spans="1:30" ht="10.9" customHeight="1">
      <c r="A54" s="685">
        <v>7</v>
      </c>
      <c r="B54" s="710"/>
      <c r="C54" s="502"/>
      <c r="D54" s="502"/>
      <c r="E54" s="697" t="s">
        <v>80</v>
      </c>
      <c r="F54" s="698"/>
      <c r="G54" s="703" t="s">
        <v>80</v>
      </c>
      <c r="H54" s="704"/>
      <c r="I54" s="695"/>
      <c r="J54" s="682" t="s">
        <v>81</v>
      </c>
      <c r="K54" s="51"/>
      <c r="L54" s="51" t="s">
        <v>243</v>
      </c>
      <c r="M54" s="499"/>
      <c r="N54" s="502"/>
      <c r="O54" s="496"/>
      <c r="P54" s="499"/>
      <c r="Q54" s="502"/>
      <c r="R54" s="503"/>
      <c r="S54" s="499"/>
      <c r="T54" s="502"/>
      <c r="U54" s="502"/>
      <c r="V54" s="496"/>
      <c r="W54" s="499"/>
      <c r="X54" s="503"/>
      <c r="Y54" s="506"/>
      <c r="Z54" s="506"/>
      <c r="AA54" s="483"/>
      <c r="AB54" s="484"/>
      <c r="AC54" s="484"/>
      <c r="AD54" s="485"/>
    </row>
    <row r="55" spans="1:30" ht="10.9" customHeight="1">
      <c r="A55" s="685"/>
      <c r="B55" s="711"/>
      <c r="C55" s="481"/>
      <c r="D55" s="481"/>
      <c r="E55" s="699"/>
      <c r="F55" s="700"/>
      <c r="G55" s="705"/>
      <c r="H55" s="706"/>
      <c r="I55" s="696"/>
      <c r="J55" s="495"/>
      <c r="K55" s="76"/>
      <c r="L55" s="76" t="s">
        <v>244</v>
      </c>
      <c r="M55" s="500"/>
      <c r="N55" s="481"/>
      <c r="O55" s="497"/>
      <c r="P55" s="500"/>
      <c r="Q55" s="481"/>
      <c r="R55" s="504"/>
      <c r="S55" s="500"/>
      <c r="T55" s="481"/>
      <c r="U55" s="481"/>
      <c r="V55" s="497"/>
      <c r="W55" s="500"/>
      <c r="X55" s="504"/>
      <c r="Y55" s="507"/>
      <c r="Z55" s="507"/>
      <c r="AA55" s="486"/>
      <c r="AB55" s="487"/>
      <c r="AC55" s="487"/>
      <c r="AD55" s="488"/>
    </row>
    <row r="56" spans="1:30" ht="10.9" customHeight="1">
      <c r="A56" s="685"/>
      <c r="B56" s="712" t="s">
        <v>300</v>
      </c>
      <c r="C56" s="713"/>
      <c r="D56" s="714"/>
      <c r="E56" s="699"/>
      <c r="F56" s="700"/>
      <c r="G56" s="705"/>
      <c r="H56" s="706"/>
      <c r="I56" s="492"/>
      <c r="J56" s="494" t="s">
        <v>82</v>
      </c>
      <c r="K56" s="76"/>
      <c r="L56" s="76" t="s">
        <v>245</v>
      </c>
      <c r="M56" s="500"/>
      <c r="N56" s="481"/>
      <c r="O56" s="497"/>
      <c r="P56" s="500"/>
      <c r="Q56" s="481"/>
      <c r="R56" s="504"/>
      <c r="S56" s="500"/>
      <c r="T56" s="481"/>
      <c r="U56" s="481"/>
      <c r="V56" s="497"/>
      <c r="W56" s="500"/>
      <c r="X56" s="504"/>
      <c r="Y56" s="507"/>
      <c r="Z56" s="507"/>
      <c r="AA56" s="486"/>
      <c r="AB56" s="487"/>
      <c r="AC56" s="487"/>
      <c r="AD56" s="488"/>
    </row>
    <row r="57" spans="1:30" ht="10.9" customHeight="1">
      <c r="A57" s="685"/>
      <c r="B57" s="715"/>
      <c r="C57" s="716"/>
      <c r="D57" s="717"/>
      <c r="E57" s="699"/>
      <c r="F57" s="700"/>
      <c r="G57" s="705"/>
      <c r="H57" s="706"/>
      <c r="I57" s="493"/>
      <c r="J57" s="495"/>
      <c r="K57" s="76"/>
      <c r="L57" s="76" t="s">
        <v>246</v>
      </c>
      <c r="M57" s="500"/>
      <c r="N57" s="481"/>
      <c r="O57" s="497"/>
      <c r="P57" s="500"/>
      <c r="Q57" s="481"/>
      <c r="R57" s="504"/>
      <c r="S57" s="500"/>
      <c r="T57" s="481"/>
      <c r="U57" s="481"/>
      <c r="V57" s="497"/>
      <c r="W57" s="500"/>
      <c r="X57" s="504"/>
      <c r="Y57" s="507"/>
      <c r="Z57" s="507"/>
      <c r="AA57" s="486"/>
      <c r="AB57" s="487"/>
      <c r="AC57" s="487"/>
      <c r="AD57" s="488"/>
    </row>
    <row r="58" spans="1:30" ht="10.9" customHeight="1">
      <c r="A58" s="685"/>
      <c r="B58" s="711"/>
      <c r="C58" s="481"/>
      <c r="D58" s="481"/>
      <c r="E58" s="699"/>
      <c r="F58" s="700"/>
      <c r="G58" s="705"/>
      <c r="H58" s="706"/>
      <c r="I58" s="492"/>
      <c r="J58" s="683" t="s">
        <v>83</v>
      </c>
      <c r="K58" s="76"/>
      <c r="L58" s="76" t="s">
        <v>247</v>
      </c>
      <c r="M58" s="500"/>
      <c r="N58" s="481"/>
      <c r="O58" s="497"/>
      <c r="P58" s="500"/>
      <c r="Q58" s="481"/>
      <c r="R58" s="504"/>
      <c r="S58" s="500"/>
      <c r="T58" s="481"/>
      <c r="U58" s="481"/>
      <c r="V58" s="497"/>
      <c r="W58" s="500"/>
      <c r="X58" s="504"/>
      <c r="Y58" s="507"/>
      <c r="Z58" s="507"/>
      <c r="AA58" s="486"/>
      <c r="AB58" s="487"/>
      <c r="AC58" s="487"/>
      <c r="AD58" s="488"/>
    </row>
    <row r="59" spans="1:30" ht="10.9" customHeight="1" thickBot="1">
      <c r="A59" s="685"/>
      <c r="B59" s="718"/>
      <c r="C59" s="482"/>
      <c r="D59" s="482"/>
      <c r="E59" s="701"/>
      <c r="F59" s="702"/>
      <c r="G59" s="707"/>
      <c r="H59" s="708"/>
      <c r="I59" s="709"/>
      <c r="J59" s="684"/>
      <c r="K59" s="189"/>
      <c r="L59" s="189" t="s">
        <v>248</v>
      </c>
      <c r="M59" s="501"/>
      <c r="N59" s="482"/>
      <c r="O59" s="498"/>
      <c r="P59" s="501"/>
      <c r="Q59" s="482"/>
      <c r="R59" s="505"/>
      <c r="S59" s="501"/>
      <c r="T59" s="482"/>
      <c r="U59" s="482"/>
      <c r="V59" s="498"/>
      <c r="W59" s="501"/>
      <c r="X59" s="505"/>
      <c r="Y59" s="508"/>
      <c r="Z59" s="508"/>
      <c r="AA59" s="489"/>
      <c r="AB59" s="490"/>
      <c r="AC59" s="490"/>
      <c r="AD59" s="491"/>
    </row>
    <row r="60" spans="1:30" ht="16.149999999999999" customHeight="1" thickBot="1">
      <c r="A60" s="44"/>
      <c r="B60" s="49"/>
      <c r="C60" s="49"/>
      <c r="D60" s="49"/>
      <c r="E60" s="49"/>
      <c r="F60" s="49"/>
      <c r="G60" s="49"/>
      <c r="H60" s="49"/>
      <c r="I60" s="50"/>
      <c r="J60" s="51"/>
      <c r="K60" s="51"/>
      <c r="L60" s="51"/>
      <c r="M60" s="52"/>
      <c r="N60" s="52"/>
      <c r="O60" s="52"/>
      <c r="P60" s="52"/>
      <c r="Q60" s="52"/>
      <c r="R60" s="52"/>
      <c r="S60" s="52"/>
      <c r="T60" s="52"/>
      <c r="U60" s="52"/>
      <c r="V60" s="52"/>
      <c r="W60" s="52"/>
      <c r="X60" s="52"/>
      <c r="Y60" s="52"/>
      <c r="Z60" s="52"/>
      <c r="AA60" s="52"/>
      <c r="AB60" s="53"/>
      <c r="AC60" s="53"/>
      <c r="AD60" s="53"/>
    </row>
    <row r="61" spans="1:30" ht="25.5" customHeight="1" thickBot="1">
      <c r="B61" s="36" t="s">
        <v>84</v>
      </c>
      <c r="C61" s="54"/>
      <c r="D61" s="54"/>
      <c r="G61" s="738" t="s">
        <v>81</v>
      </c>
      <c r="H61" s="738"/>
      <c r="I61" s="739"/>
      <c r="J61" s="437">
        <v>3</v>
      </c>
      <c r="K61" s="78"/>
      <c r="L61" s="79" t="s">
        <v>219</v>
      </c>
      <c r="M61" s="659">
        <v>4</v>
      </c>
      <c r="N61" s="660"/>
      <c r="O61" s="37" t="s">
        <v>85</v>
      </c>
      <c r="P61" s="180" t="s">
        <v>220</v>
      </c>
      <c r="Q61" s="56"/>
      <c r="R61" s="56"/>
      <c r="W61" s="56"/>
      <c r="Y61" s="57"/>
      <c r="AA61" s="58"/>
      <c r="AB61" s="59"/>
      <c r="AC61" s="60"/>
    </row>
    <row r="62" spans="1:30" ht="25.5" customHeight="1" thickBot="1">
      <c r="B62" s="743" t="s">
        <v>305</v>
      </c>
      <c r="C62" s="744"/>
      <c r="D62" s="744"/>
      <c r="E62" s="744"/>
      <c r="F62" s="744"/>
      <c r="G62" s="738" t="s">
        <v>82</v>
      </c>
      <c r="H62" s="738"/>
      <c r="I62" s="739"/>
      <c r="J62" s="438">
        <v>1</v>
      </c>
      <c r="K62" s="77"/>
      <c r="L62" s="57" t="s">
        <v>85</v>
      </c>
      <c r="N62" s="61"/>
      <c r="P62" s="55"/>
      <c r="Q62" s="61"/>
      <c r="R62" s="56"/>
      <c r="S62" s="56"/>
      <c r="X62" s="56"/>
      <c r="Z62" s="57"/>
      <c r="AB62" s="58"/>
      <c r="AC62" s="59"/>
      <c r="AD62" s="60"/>
    </row>
    <row r="63" spans="1:30" ht="25.5" customHeight="1" thickBot="1">
      <c r="B63" s="744"/>
      <c r="C63" s="744"/>
      <c r="D63" s="744"/>
      <c r="E63" s="744"/>
      <c r="F63" s="744"/>
      <c r="G63" s="738" t="s">
        <v>83</v>
      </c>
      <c r="H63" s="738"/>
      <c r="I63" s="739"/>
      <c r="J63" s="438">
        <v>1</v>
      </c>
      <c r="K63" s="77"/>
      <c r="L63" s="57" t="s">
        <v>85</v>
      </c>
      <c r="N63" s="58"/>
      <c r="O63" s="58"/>
      <c r="P63" s="57"/>
      <c r="Q63" s="58"/>
      <c r="R63" s="57"/>
      <c r="S63"/>
      <c r="T63"/>
      <c r="U63"/>
      <c r="V63"/>
      <c r="W63"/>
      <c r="Y63" s="57"/>
      <c r="Z63" s="57"/>
      <c r="AA63" s="57"/>
    </row>
    <row r="64" spans="1:30" ht="19.899999999999999" customHeight="1">
      <c r="B64" s="745"/>
      <c r="C64" s="745"/>
      <c r="D64" s="745"/>
      <c r="E64" s="745"/>
      <c r="F64" s="745"/>
      <c r="G64" s="58"/>
      <c r="H64" s="62"/>
      <c r="I64" s="57"/>
      <c r="J64" s="57"/>
      <c r="K64" s="57"/>
      <c r="L64" s="57"/>
      <c r="M64" s="58"/>
      <c r="N64" s="58"/>
      <c r="O64" s="58"/>
      <c r="P64" s="57"/>
      <c r="Q64" s="58"/>
      <c r="R64" s="57"/>
      <c r="S64" s="57"/>
      <c r="T64" s="57"/>
      <c r="U64" s="57"/>
      <c r="V64" s="57"/>
      <c r="W64" s="57"/>
      <c r="X64" s="57"/>
      <c r="Y64" s="57"/>
      <c r="AB64" s="57"/>
      <c r="AC64" s="57"/>
      <c r="AD64" s="57"/>
    </row>
    <row r="65" spans="1:30" ht="25.9" customHeight="1">
      <c r="A65" s="63"/>
      <c r="B65" s="63" t="s">
        <v>252</v>
      </c>
      <c r="C65" s="64"/>
      <c r="D65" s="63"/>
      <c r="E65" s="63"/>
      <c r="F65" s="63"/>
      <c r="G65" s="63"/>
      <c r="H65" s="63"/>
      <c r="I65" s="63"/>
      <c r="J65" s="63"/>
      <c r="K65" s="63"/>
      <c r="L65" s="63"/>
      <c r="M65" s="63"/>
      <c r="N65" s="63"/>
      <c r="W65" s="63"/>
      <c r="X65" s="64"/>
      <c r="Y65" s="63"/>
      <c r="Z65" s="63"/>
      <c r="AA65" s="63"/>
      <c r="AB65" s="63"/>
      <c r="AC65" s="63"/>
      <c r="AD65" s="65" t="str">
        <f>AD1</f>
        <v>様式9</v>
      </c>
    </row>
    <row r="66" spans="1:30" ht="22.9" customHeight="1" thickBot="1">
      <c r="A66" s="260"/>
      <c r="B66" s="742" t="s">
        <v>309</v>
      </c>
      <c r="C66" s="742"/>
      <c r="D66" s="742"/>
      <c r="E66" s="742" t="str">
        <f>$A$1</f>
        <v>守口市</v>
      </c>
      <c r="F66" s="742"/>
      <c r="G66" s="742"/>
      <c r="H66" s="742"/>
      <c r="I66" s="742" t="s">
        <v>308</v>
      </c>
      <c r="J66" s="742"/>
      <c r="K66" s="742"/>
      <c r="L66" s="742" t="str">
        <f>$B$9</f>
        <v>守口　花子</v>
      </c>
      <c r="M66" s="742"/>
      <c r="N66" s="742"/>
      <c r="O66" s="742"/>
      <c r="P66" s="742"/>
      <c r="Q66" s="740" t="s">
        <v>316</v>
      </c>
      <c r="R66" s="740"/>
      <c r="S66" s="741"/>
      <c r="T66" s="741"/>
      <c r="U66" s="260"/>
      <c r="V66" s="260"/>
      <c r="W66" s="260"/>
      <c r="X66" s="261"/>
      <c r="Y66" s="260"/>
      <c r="Z66" s="260"/>
      <c r="AA66" s="260"/>
      <c r="AB66" s="260"/>
      <c r="AC66" s="260"/>
      <c r="AD66" s="262"/>
    </row>
    <row r="67" spans="1:30" ht="25.15" customHeight="1" thickBot="1">
      <c r="B67" s="36" t="s">
        <v>86</v>
      </c>
      <c r="C67" s="58"/>
      <c r="D67" s="58"/>
      <c r="G67" s="746" t="s">
        <v>264</v>
      </c>
      <c r="H67" s="746"/>
      <c r="I67" s="746"/>
      <c r="J67" s="746"/>
      <c r="K67" s="257"/>
      <c r="L67" s="257"/>
      <c r="M67" s="747" t="s">
        <v>87</v>
      </c>
      <c r="N67" s="747"/>
      <c r="O67" s="747" t="s">
        <v>88</v>
      </c>
      <c r="P67" s="747"/>
      <c r="Q67" s="652" t="s">
        <v>89</v>
      </c>
      <c r="R67" s="652"/>
      <c r="S67" s="652" t="s">
        <v>90</v>
      </c>
      <c r="T67" s="652"/>
      <c r="U67" s="57"/>
      <c r="V67" s="57"/>
      <c r="W67" s="57"/>
      <c r="X67" s="57"/>
      <c r="Y67" s="57"/>
      <c r="Z67" s="265" t="s">
        <v>266</v>
      </c>
      <c r="AA67" s="663" t="s">
        <v>361</v>
      </c>
      <c r="AB67" s="664"/>
    </row>
    <row r="68" spans="1:30" ht="15.4" customHeight="1" thickBot="1">
      <c r="B68" s="750" t="s">
        <v>358</v>
      </c>
      <c r="C68" s="750"/>
      <c r="D68" s="750"/>
      <c r="E68" s="750"/>
      <c r="F68" s="750"/>
      <c r="G68" s="104"/>
      <c r="H68" s="104"/>
      <c r="I68" s="104"/>
      <c r="J68" s="104"/>
      <c r="K68" s="104"/>
      <c r="L68" s="104"/>
      <c r="M68" s="66" t="s">
        <v>227</v>
      </c>
      <c r="N68" s="258"/>
      <c r="O68" s="258"/>
      <c r="P68" s="258"/>
      <c r="Q68" s="66" t="s">
        <v>228</v>
      </c>
      <c r="R68" s="57"/>
      <c r="S68" s="57"/>
      <c r="T68" s="57"/>
      <c r="U68" s="57"/>
      <c r="W68" s="66" t="s">
        <v>229</v>
      </c>
      <c r="X68" s="258"/>
      <c r="Y68" s="258"/>
      <c r="AD68" s="57"/>
    </row>
    <row r="69" spans="1:30" ht="25.5" customHeight="1" thickBot="1">
      <c r="B69" s="750"/>
      <c r="C69" s="750"/>
      <c r="D69" s="750"/>
      <c r="E69" s="750"/>
      <c r="F69" s="750"/>
      <c r="G69" s="266"/>
      <c r="H69" s="57"/>
      <c r="I69" s="57"/>
      <c r="J69" s="57"/>
      <c r="K69" s="57"/>
      <c r="L69" s="57"/>
      <c r="M69" s="659">
        <v>8</v>
      </c>
      <c r="N69" s="660"/>
      <c r="O69" s="37" t="s">
        <v>91</v>
      </c>
      <c r="Q69" s="748"/>
      <c r="R69" s="749"/>
      <c r="S69" s="37" t="s">
        <v>92</v>
      </c>
      <c r="T69" s="67"/>
      <c r="U69" s="37" t="s">
        <v>93</v>
      </c>
      <c r="W69" s="661"/>
      <c r="X69" s="662"/>
      <c r="Y69" s="37" t="s">
        <v>91</v>
      </c>
    </row>
    <row r="70" spans="1:30" ht="15.4" customHeight="1" thickBot="1">
      <c r="B70" s="36"/>
      <c r="C70" s="58"/>
      <c r="D70" s="58"/>
      <c r="G70" s="58"/>
      <c r="H70" s="62"/>
      <c r="I70" s="57"/>
      <c r="J70" s="57"/>
      <c r="K70" s="57"/>
      <c r="L70" s="57"/>
      <c r="R70" s="57"/>
      <c r="S70" s="57"/>
      <c r="T70" s="57"/>
      <c r="U70" s="57"/>
      <c r="V70" s="57"/>
      <c r="W70" s="57"/>
      <c r="X70" s="57"/>
      <c r="Y70" s="57"/>
      <c r="Z70" s="57"/>
      <c r="AA70" s="57"/>
      <c r="AC70" s="57"/>
      <c r="AD70" s="57"/>
    </row>
    <row r="71" spans="1:30" ht="25.5" customHeight="1" thickBot="1">
      <c r="B71" s="36"/>
      <c r="C71" s="58"/>
      <c r="D71" s="58"/>
      <c r="G71" s="68" t="s">
        <v>265</v>
      </c>
      <c r="H71" s="62"/>
      <c r="I71" s="57"/>
      <c r="J71" s="259" t="s">
        <v>94</v>
      </c>
      <c r="K71" s="656">
        <v>6350</v>
      </c>
      <c r="L71" s="657"/>
      <c r="M71" s="658"/>
      <c r="N71" s="37" t="s">
        <v>95</v>
      </c>
      <c r="O71" s="37" t="s">
        <v>261</v>
      </c>
      <c r="Q71" s="656">
        <v>15</v>
      </c>
      <c r="R71" s="658"/>
      <c r="S71" s="37" t="s">
        <v>262</v>
      </c>
      <c r="T71" s="274" t="s">
        <v>263</v>
      </c>
      <c r="V71" s="57"/>
      <c r="Z71" s="46" t="s">
        <v>230</v>
      </c>
      <c r="AA71" s="458" t="s">
        <v>362</v>
      </c>
      <c r="AB71"/>
      <c r="AC71"/>
    </row>
    <row r="72" spans="1:30" ht="13.15" customHeight="1" thickBot="1">
      <c r="B72" s="36"/>
      <c r="C72" s="58"/>
      <c r="D72" s="58"/>
      <c r="G72" s="68"/>
      <c r="H72" s="62"/>
      <c r="I72" s="57"/>
      <c r="J72" s="259"/>
      <c r="K72" s="259"/>
      <c r="L72" s="259"/>
      <c r="M72" s="259"/>
      <c r="O72" s="61" t="s">
        <v>299</v>
      </c>
      <c r="Q72" s="259"/>
      <c r="R72" s="259"/>
      <c r="T72" s="69"/>
      <c r="V72" s="57"/>
      <c r="Z72" s="57"/>
      <c r="AA72" s="267"/>
      <c r="AB72" s="268" t="s">
        <v>310</v>
      </c>
      <c r="AC72" s="269"/>
      <c r="AD72" s="270"/>
    </row>
    <row r="73" spans="1:30" ht="25.5" customHeight="1" thickBot="1">
      <c r="B73" s="36"/>
      <c r="C73" s="58"/>
      <c r="D73" s="58"/>
      <c r="G73" s="58"/>
      <c r="H73" s="62"/>
      <c r="I73" s="57"/>
      <c r="J73" s="259" t="s">
        <v>96</v>
      </c>
      <c r="K73" s="656">
        <v>51</v>
      </c>
      <c r="L73" s="657"/>
      <c r="M73" s="658"/>
      <c r="N73" s="69" t="s">
        <v>97</v>
      </c>
      <c r="Q73" s="69"/>
      <c r="X73" s="69" t="s">
        <v>98</v>
      </c>
      <c r="Y73" s="653" t="s">
        <v>365</v>
      </c>
      <c r="Z73" s="654"/>
      <c r="AA73" s="655"/>
      <c r="AB73" s="663" t="s">
        <v>364</v>
      </c>
      <c r="AC73" s="763"/>
      <c r="AD73" s="664"/>
    </row>
    <row r="74" spans="1:30" ht="12" customHeight="1" thickBot="1">
      <c r="B74" s="750" t="s">
        <v>359</v>
      </c>
      <c r="C74" s="750"/>
      <c r="D74" s="750"/>
      <c r="E74" s="750"/>
      <c r="F74" s="750"/>
      <c r="G74" s="58"/>
      <c r="H74" s="62"/>
      <c r="I74" s="57"/>
      <c r="J74" s="259"/>
      <c r="K74" s="259"/>
      <c r="L74" s="259"/>
      <c r="M74" s="259"/>
      <c r="N74" s="259"/>
      <c r="O74" s="259"/>
      <c r="P74" s="69"/>
      <c r="Q74" s="69"/>
      <c r="R74" s="57"/>
      <c r="X74" s="69"/>
      <c r="Y74" s="271"/>
      <c r="Z74" s="271"/>
      <c r="AA74" s="271"/>
      <c r="AB74" s="57"/>
      <c r="AC74" s="57"/>
    </row>
    <row r="75" spans="1:30" ht="25.5" customHeight="1" thickBot="1">
      <c r="B75" s="750"/>
      <c r="C75" s="750"/>
      <c r="D75" s="750"/>
      <c r="E75" s="750"/>
      <c r="F75" s="750"/>
      <c r="G75" s="764" t="s">
        <v>264</v>
      </c>
      <c r="H75" s="764"/>
      <c r="I75" s="764"/>
      <c r="J75" s="764"/>
      <c r="K75" s="257"/>
      <c r="L75" s="257"/>
      <c r="M75" s="652" t="s">
        <v>87</v>
      </c>
      <c r="N75" s="652"/>
      <c r="O75" s="652" t="s">
        <v>88</v>
      </c>
      <c r="P75" s="652"/>
      <c r="Q75" s="652" t="s">
        <v>89</v>
      </c>
      <c r="R75" s="652"/>
      <c r="S75" s="652" t="s">
        <v>90</v>
      </c>
      <c r="T75" s="652"/>
      <c r="U75" s="57"/>
      <c r="V75" s="57"/>
      <c r="W75" s="57"/>
      <c r="X75" s="57"/>
      <c r="Y75" s="57"/>
      <c r="Z75" s="265" t="s">
        <v>266</v>
      </c>
      <c r="AA75" s="663" t="s">
        <v>363</v>
      </c>
      <c r="AB75" s="664"/>
      <c r="AC75" s="57"/>
    </row>
    <row r="76" spans="1:30" ht="15.4" customHeight="1" thickBot="1">
      <c r="G76" s="104"/>
      <c r="H76" s="104"/>
      <c r="I76" s="104"/>
      <c r="J76" s="104"/>
      <c r="K76" s="104"/>
      <c r="L76" s="104"/>
      <c r="M76" s="66" t="s">
        <v>227</v>
      </c>
      <c r="N76" s="258"/>
      <c r="O76" s="258"/>
      <c r="P76" s="258"/>
      <c r="Q76" s="66" t="s">
        <v>228</v>
      </c>
      <c r="R76" s="57"/>
      <c r="S76" s="57"/>
      <c r="T76" s="57"/>
      <c r="U76" s="57"/>
      <c r="W76" s="66" t="s">
        <v>229</v>
      </c>
      <c r="X76" s="258"/>
      <c r="Y76" s="258"/>
      <c r="AC76" s="57"/>
      <c r="AD76" s="57"/>
    </row>
    <row r="77" spans="1:30" ht="25.5" customHeight="1" thickBot="1">
      <c r="G77" s="58"/>
      <c r="H77" s="62"/>
      <c r="I77" s="57"/>
      <c r="J77" s="57"/>
      <c r="K77" s="57"/>
      <c r="L77" s="57"/>
      <c r="M77" s="659">
        <v>8</v>
      </c>
      <c r="N77" s="660"/>
      <c r="O77" s="37" t="s">
        <v>91</v>
      </c>
      <c r="Q77" s="748"/>
      <c r="R77" s="749"/>
      <c r="S77" s="37" t="s">
        <v>92</v>
      </c>
      <c r="T77" s="67"/>
      <c r="U77" s="37" t="s">
        <v>93</v>
      </c>
      <c r="W77" s="661"/>
      <c r="X77" s="662"/>
      <c r="Y77" s="37" t="s">
        <v>91</v>
      </c>
    </row>
    <row r="78" spans="1:30" ht="15.4" customHeight="1" thickBot="1">
      <c r="B78" s="36"/>
      <c r="C78" s="58"/>
      <c r="D78" s="58"/>
      <c r="G78" s="58"/>
      <c r="H78" s="62"/>
      <c r="I78" s="57"/>
      <c r="J78" s="57"/>
      <c r="K78" s="57"/>
      <c r="L78" s="57"/>
      <c r="R78" s="57"/>
      <c r="S78" s="57"/>
      <c r="T78" s="57"/>
      <c r="U78" s="57"/>
      <c r="V78" s="57"/>
      <c r="W78" s="57"/>
      <c r="X78" s="57"/>
      <c r="Y78" s="57"/>
      <c r="Z78" s="57"/>
      <c r="AA78" s="57"/>
      <c r="AC78" s="57"/>
      <c r="AD78" s="57"/>
    </row>
    <row r="79" spans="1:30" ht="25.5" customHeight="1" thickBot="1">
      <c r="B79" s="36"/>
      <c r="C79" s="58"/>
      <c r="D79" s="58"/>
      <c r="G79" s="68" t="s">
        <v>265</v>
      </c>
      <c r="H79" s="62"/>
      <c r="I79" s="57"/>
      <c r="J79" s="259" t="s">
        <v>94</v>
      </c>
      <c r="K79" s="656">
        <v>6370</v>
      </c>
      <c r="L79" s="657"/>
      <c r="M79" s="658"/>
      <c r="N79" s="37" t="s">
        <v>95</v>
      </c>
      <c r="O79" s="37" t="s">
        <v>261</v>
      </c>
      <c r="Q79" s="656">
        <v>15</v>
      </c>
      <c r="R79" s="658"/>
      <c r="S79" s="37" t="s">
        <v>262</v>
      </c>
      <c r="T79" s="69" t="s">
        <v>263</v>
      </c>
      <c r="V79" s="57"/>
      <c r="Z79" s="46" t="s">
        <v>230</v>
      </c>
      <c r="AA79" s="458" t="s">
        <v>362</v>
      </c>
      <c r="AB79"/>
      <c r="AC79"/>
    </row>
    <row r="80" spans="1:30" ht="13.15" customHeight="1" thickBot="1">
      <c r="B80" s="36"/>
      <c r="C80" s="58"/>
      <c r="D80" s="58"/>
      <c r="G80" s="68"/>
      <c r="H80" s="62"/>
      <c r="I80" s="57"/>
      <c r="J80" s="259"/>
      <c r="K80" s="259"/>
      <c r="L80" s="259"/>
      <c r="M80" s="259"/>
      <c r="O80" s="61" t="s">
        <v>299</v>
      </c>
      <c r="Q80" s="259"/>
      <c r="R80" s="259"/>
      <c r="T80" s="69"/>
      <c r="V80" s="57"/>
      <c r="Z80" s="57"/>
      <c r="AA80" s="267"/>
      <c r="AB80" s="268" t="s">
        <v>310</v>
      </c>
      <c r="AC80" s="269"/>
      <c r="AD80" s="270"/>
    </row>
    <row r="81" spans="2:30" ht="25.5" customHeight="1" thickBot="1">
      <c r="B81" s="36"/>
      <c r="C81" s="58"/>
      <c r="D81" s="58"/>
      <c r="G81" s="58"/>
      <c r="H81" s="62"/>
      <c r="I81" s="57"/>
      <c r="J81" s="259" t="s">
        <v>96</v>
      </c>
      <c r="K81" s="656">
        <v>51</v>
      </c>
      <c r="L81" s="657"/>
      <c r="M81" s="658"/>
      <c r="N81" s="69" t="s">
        <v>97</v>
      </c>
      <c r="Q81" s="69"/>
      <c r="X81" s="69" t="s">
        <v>98</v>
      </c>
      <c r="Y81" s="653" t="s">
        <v>365</v>
      </c>
      <c r="Z81" s="654"/>
      <c r="AA81" s="655"/>
      <c r="AB81" s="663" t="s">
        <v>364</v>
      </c>
      <c r="AC81" s="763"/>
      <c r="AD81" s="664"/>
    </row>
    <row r="82" spans="2:30" ht="12" customHeight="1">
      <c r="B82" s="36"/>
      <c r="C82" s="58"/>
      <c r="D82" s="58"/>
      <c r="G82" s="58"/>
      <c r="H82" s="62"/>
      <c r="I82" s="57"/>
      <c r="J82" s="259"/>
      <c r="K82" s="259"/>
      <c r="L82" s="259"/>
      <c r="M82" s="259"/>
      <c r="N82" s="259"/>
      <c r="O82" s="259"/>
      <c r="P82" s="69"/>
      <c r="Q82" s="69"/>
      <c r="R82" s="57"/>
      <c r="X82" s="69"/>
      <c r="Y82" s="271"/>
      <c r="Z82" s="271"/>
      <c r="AA82" s="271"/>
      <c r="AB82" s="57"/>
      <c r="AC82" s="57"/>
    </row>
    <row r="83" spans="2:30" ht="25.5" customHeight="1" thickBot="1">
      <c r="B83" s="36" t="s">
        <v>231</v>
      </c>
      <c r="C83" s="58"/>
      <c r="D83" s="58"/>
      <c r="E83" s="270"/>
      <c r="G83" s="58"/>
      <c r="H83" s="62"/>
      <c r="I83" s="57"/>
      <c r="J83" s="259"/>
      <c r="K83" s="259"/>
      <c r="L83" s="259"/>
      <c r="M83" s="259"/>
      <c r="N83" s="259"/>
      <c r="O83" s="259"/>
      <c r="P83" s="69"/>
      <c r="Q83" s="69"/>
      <c r="R83" s="57"/>
      <c r="X83" s="69"/>
      <c r="Y83" s="271"/>
      <c r="Z83" s="271"/>
      <c r="AA83" s="271"/>
      <c r="AB83" s="57"/>
      <c r="AC83" s="57"/>
    </row>
    <row r="84" spans="2:30" ht="75.599999999999994" customHeight="1" thickBot="1">
      <c r="B84" s="760" t="s">
        <v>366</v>
      </c>
      <c r="C84" s="761"/>
      <c r="D84" s="761"/>
      <c r="E84" s="761"/>
      <c r="F84" s="761"/>
      <c r="G84" s="761"/>
      <c r="H84" s="761"/>
      <c r="I84" s="761"/>
      <c r="J84" s="761"/>
      <c r="K84" s="761"/>
      <c r="L84" s="761"/>
      <c r="M84" s="761"/>
      <c r="N84" s="761"/>
      <c r="O84" s="761"/>
      <c r="P84" s="761"/>
      <c r="Q84" s="761"/>
      <c r="R84" s="761"/>
      <c r="S84" s="761"/>
      <c r="T84" s="761"/>
      <c r="U84" s="761"/>
      <c r="V84" s="761"/>
      <c r="W84" s="761"/>
      <c r="X84" s="761"/>
      <c r="Y84" s="761"/>
      <c r="Z84" s="761"/>
      <c r="AA84" s="761"/>
      <c r="AB84" s="761"/>
      <c r="AC84" s="762"/>
    </row>
    <row r="85" spans="2:30" ht="10.15" customHeight="1">
      <c r="B85" s="36"/>
      <c r="C85" s="58"/>
      <c r="D85" s="58"/>
      <c r="G85" s="58"/>
      <c r="H85" s="62"/>
      <c r="I85" s="57"/>
      <c r="J85" s="57"/>
      <c r="K85" s="57"/>
      <c r="L85" s="57"/>
      <c r="M85" s="58"/>
      <c r="N85" s="58"/>
      <c r="O85" s="58"/>
      <c r="P85" s="57"/>
      <c r="Q85" s="58"/>
      <c r="R85" s="57"/>
      <c r="S85" s="57"/>
      <c r="T85" s="57"/>
      <c r="U85" s="57"/>
      <c r="V85" s="57"/>
      <c r="Z85" s="57"/>
      <c r="AA85" s="57"/>
      <c r="AB85" s="57"/>
      <c r="AC85" s="57"/>
      <c r="AD85" s="57"/>
    </row>
    <row r="86" spans="2:30" ht="16.5" customHeight="1">
      <c r="B86" s="36" t="s">
        <v>100</v>
      </c>
      <c r="C86" s="61"/>
    </row>
    <row r="87" spans="2:30" ht="6.6" customHeight="1">
      <c r="B87" s="36"/>
      <c r="C87" s="61"/>
    </row>
    <row r="88" spans="2:30" ht="26.65" customHeight="1" thickBot="1">
      <c r="B88" s="70" t="s">
        <v>313</v>
      </c>
      <c r="C88" s="61"/>
      <c r="O88" s="70"/>
    </row>
    <row r="89" spans="2:30" ht="21.6" customHeight="1">
      <c r="B89" s="751" t="s">
        <v>367</v>
      </c>
      <c r="C89" s="752"/>
      <c r="D89" s="752"/>
      <c r="E89" s="752"/>
      <c r="F89" s="752"/>
      <c r="G89" s="752"/>
      <c r="H89" s="752"/>
      <c r="I89" s="752"/>
      <c r="J89" s="752"/>
      <c r="K89" s="752"/>
      <c r="L89" s="752"/>
      <c r="M89" s="752"/>
      <c r="N89" s="752"/>
      <c r="O89" s="752"/>
      <c r="P89" s="752"/>
      <c r="Q89" s="752"/>
      <c r="R89" s="752"/>
      <c r="S89" s="752"/>
      <c r="T89" s="752"/>
      <c r="U89" s="752"/>
      <c r="V89" s="752"/>
      <c r="W89" s="752"/>
      <c r="X89" s="752"/>
      <c r="Y89" s="752"/>
      <c r="Z89" s="752"/>
      <c r="AA89" s="752"/>
      <c r="AB89" s="752"/>
      <c r="AC89" s="753"/>
    </row>
    <row r="90" spans="2:30" ht="28.15" customHeight="1">
      <c r="B90" s="754"/>
      <c r="C90" s="755"/>
      <c r="D90" s="755"/>
      <c r="E90" s="755"/>
      <c r="F90" s="755"/>
      <c r="G90" s="755"/>
      <c r="H90" s="755"/>
      <c r="I90" s="755"/>
      <c r="J90" s="755"/>
      <c r="K90" s="755"/>
      <c r="L90" s="755"/>
      <c r="M90" s="755"/>
      <c r="N90" s="755"/>
      <c r="O90" s="755"/>
      <c r="P90" s="755"/>
      <c r="Q90" s="755"/>
      <c r="R90" s="755"/>
      <c r="S90" s="755"/>
      <c r="T90" s="755"/>
      <c r="U90" s="755"/>
      <c r="V90" s="755"/>
      <c r="W90" s="755"/>
      <c r="X90" s="755"/>
      <c r="Y90" s="755"/>
      <c r="Z90" s="755"/>
      <c r="AA90" s="755"/>
      <c r="AB90" s="755"/>
      <c r="AC90" s="756"/>
    </row>
    <row r="91" spans="2:30" ht="28.15" customHeight="1">
      <c r="B91" s="754"/>
      <c r="C91" s="755"/>
      <c r="D91" s="755"/>
      <c r="E91" s="755"/>
      <c r="F91" s="755"/>
      <c r="G91" s="755"/>
      <c r="H91" s="755"/>
      <c r="I91" s="755"/>
      <c r="J91" s="755"/>
      <c r="K91" s="755"/>
      <c r="L91" s="755"/>
      <c r="M91" s="755"/>
      <c r="N91" s="755"/>
      <c r="O91" s="755"/>
      <c r="P91" s="755"/>
      <c r="Q91" s="755"/>
      <c r="R91" s="755"/>
      <c r="S91" s="755"/>
      <c r="T91" s="755"/>
      <c r="U91" s="755"/>
      <c r="V91" s="755"/>
      <c r="W91" s="755"/>
      <c r="X91" s="755"/>
      <c r="Y91" s="755"/>
      <c r="Z91" s="755"/>
      <c r="AA91" s="755"/>
      <c r="AB91" s="755"/>
      <c r="AC91" s="756"/>
    </row>
    <row r="92" spans="2:30" ht="28.15" customHeight="1" thickBot="1">
      <c r="B92" s="757"/>
      <c r="C92" s="758"/>
      <c r="D92" s="758"/>
      <c r="E92" s="758"/>
      <c r="F92" s="758"/>
      <c r="G92" s="758"/>
      <c r="H92" s="758"/>
      <c r="I92" s="758"/>
      <c r="J92" s="758"/>
      <c r="K92" s="758"/>
      <c r="L92" s="758"/>
      <c r="M92" s="758"/>
      <c r="N92" s="758"/>
      <c r="O92" s="758"/>
      <c r="P92" s="758"/>
      <c r="Q92" s="758"/>
      <c r="R92" s="758"/>
      <c r="S92" s="758"/>
      <c r="T92" s="758"/>
      <c r="U92" s="758"/>
      <c r="V92" s="758"/>
      <c r="W92" s="758"/>
      <c r="X92" s="758"/>
      <c r="Y92" s="758"/>
      <c r="Z92" s="758"/>
      <c r="AA92" s="758"/>
      <c r="AB92" s="758"/>
      <c r="AC92" s="759"/>
    </row>
    <row r="93" spans="2:30" ht="16.149999999999999" customHeight="1"/>
    <row r="94" spans="2:30" ht="19.899999999999999" customHeight="1">
      <c r="B94" s="71" t="s">
        <v>101</v>
      </c>
      <c r="E94" s="72"/>
      <c r="F94" s="72"/>
      <c r="G94" s="72"/>
      <c r="I94" s="188" t="s">
        <v>235</v>
      </c>
      <c r="J94" s="72"/>
      <c r="K94" s="72"/>
      <c r="L94" s="72"/>
      <c r="M94" s="72"/>
      <c r="N94" s="72"/>
      <c r="Q94" s="72"/>
    </row>
    <row r="95" spans="2:30" ht="6.6" customHeight="1" thickBot="1">
      <c r="E95" s="72"/>
      <c r="F95" s="72"/>
      <c r="G95" s="72"/>
      <c r="H95" s="72"/>
      <c r="I95" s="72"/>
      <c r="J95" s="72"/>
      <c r="K95" s="72"/>
      <c r="L95" s="72"/>
      <c r="M95" s="72"/>
      <c r="N95" s="72"/>
      <c r="Q95" s="72"/>
    </row>
    <row r="96" spans="2:30" ht="20.25" thickBot="1">
      <c r="B96" s="67"/>
      <c r="C96" s="37" t="s">
        <v>102</v>
      </c>
      <c r="E96" s="67"/>
      <c r="F96" s="37" t="s">
        <v>233</v>
      </c>
      <c r="I96" s="73"/>
      <c r="M96" s="459" t="s">
        <v>114</v>
      </c>
      <c r="N96" s="37" t="s">
        <v>103</v>
      </c>
    </row>
    <row r="97" spans="1:30" ht="10.15" customHeight="1" thickBot="1"/>
    <row r="98" spans="1:30" ht="20.25" thickBot="1">
      <c r="E98" s="46" t="s">
        <v>104</v>
      </c>
      <c r="F98" s="67"/>
      <c r="G98" s="37" t="s">
        <v>234</v>
      </c>
    </row>
    <row r="100" spans="1:30" ht="17.25" thickBot="1">
      <c r="B100" s="36" t="s">
        <v>259</v>
      </c>
      <c r="Y100" s="36" t="s">
        <v>260</v>
      </c>
    </row>
    <row r="101" spans="1:30">
      <c r="B101" s="720" t="s">
        <v>368</v>
      </c>
      <c r="C101" s="721"/>
      <c r="D101" s="721"/>
      <c r="E101" s="721"/>
      <c r="F101" s="721"/>
      <c r="G101" s="721"/>
      <c r="H101" s="721"/>
      <c r="I101" s="721"/>
      <c r="J101" s="721"/>
      <c r="K101" s="721"/>
      <c r="L101" s="721"/>
      <c r="M101" s="721"/>
      <c r="N101" s="721"/>
      <c r="O101" s="721"/>
      <c r="P101" s="721"/>
      <c r="Q101" s="721"/>
      <c r="R101" s="721"/>
      <c r="S101" s="721"/>
      <c r="T101" s="721"/>
      <c r="U101" s="721"/>
      <c r="V101" s="721"/>
      <c r="W101" s="722"/>
      <c r="Y101" s="729" t="s">
        <v>369</v>
      </c>
      <c r="Z101" s="730"/>
      <c r="AA101" s="730"/>
      <c r="AB101" s="730"/>
      <c r="AC101" s="731"/>
    </row>
    <row r="102" spans="1:30">
      <c r="B102" s="723"/>
      <c r="C102" s="724"/>
      <c r="D102" s="724"/>
      <c r="E102" s="724"/>
      <c r="F102" s="724"/>
      <c r="G102" s="724"/>
      <c r="H102" s="724"/>
      <c r="I102" s="724"/>
      <c r="J102" s="724"/>
      <c r="K102" s="724"/>
      <c r="L102" s="724"/>
      <c r="M102" s="724"/>
      <c r="N102" s="724"/>
      <c r="O102" s="724"/>
      <c r="P102" s="724"/>
      <c r="Q102" s="724"/>
      <c r="R102" s="724"/>
      <c r="S102" s="724"/>
      <c r="T102" s="724"/>
      <c r="U102" s="724"/>
      <c r="V102" s="724"/>
      <c r="W102" s="725"/>
      <c r="Y102" s="732"/>
      <c r="Z102" s="733"/>
      <c r="AA102" s="733"/>
      <c r="AB102" s="733"/>
      <c r="AC102" s="734"/>
    </row>
    <row r="103" spans="1:30" ht="16.5" thickBot="1">
      <c r="B103" s="726"/>
      <c r="C103" s="727"/>
      <c r="D103" s="727"/>
      <c r="E103" s="727"/>
      <c r="F103" s="727"/>
      <c r="G103" s="727"/>
      <c r="H103" s="727"/>
      <c r="I103" s="727"/>
      <c r="J103" s="727"/>
      <c r="K103" s="727"/>
      <c r="L103" s="727"/>
      <c r="M103" s="727"/>
      <c r="N103" s="727"/>
      <c r="O103" s="727"/>
      <c r="P103" s="727"/>
      <c r="Q103" s="727"/>
      <c r="R103" s="727"/>
      <c r="S103" s="727"/>
      <c r="T103" s="727"/>
      <c r="U103" s="727"/>
      <c r="V103" s="727"/>
      <c r="W103" s="728"/>
      <c r="Y103" s="735"/>
      <c r="Z103" s="736"/>
      <c r="AA103" s="736"/>
      <c r="AB103" s="736"/>
      <c r="AC103" s="737"/>
    </row>
    <row r="104" spans="1:30" ht="17.25">
      <c r="B104" s="272"/>
      <c r="C104" s="272"/>
      <c r="D104" s="272"/>
      <c r="E104" s="272"/>
      <c r="F104" s="272"/>
      <c r="G104" s="272"/>
      <c r="H104" s="272"/>
      <c r="I104" s="272"/>
      <c r="J104" s="272"/>
      <c r="K104" s="272"/>
      <c r="L104" s="272"/>
      <c r="M104" s="272"/>
      <c r="N104" s="272"/>
      <c r="O104" s="272"/>
      <c r="P104" s="272"/>
      <c r="Q104" s="272"/>
      <c r="R104" s="272"/>
      <c r="S104" s="272"/>
      <c r="T104" s="272"/>
      <c r="U104" s="272"/>
      <c r="V104" s="272"/>
      <c r="W104" s="272"/>
      <c r="Y104" s="273"/>
      <c r="Z104" s="273"/>
      <c r="AA104" s="273"/>
      <c r="AB104" s="273"/>
      <c r="AC104" s="273"/>
    </row>
    <row r="105" spans="1:30" s="277" customFormat="1" ht="25.9" customHeight="1">
      <c r="A105" s="284"/>
      <c r="B105" s="284" t="s">
        <v>252</v>
      </c>
      <c r="C105" s="285"/>
      <c r="D105" s="284"/>
      <c r="E105" s="284"/>
      <c r="F105" s="284"/>
      <c r="G105" s="284"/>
      <c r="H105" s="284"/>
      <c r="I105" s="284"/>
      <c r="J105" s="284"/>
      <c r="K105" s="284"/>
      <c r="L105" s="284"/>
      <c r="M105" s="284"/>
      <c r="N105" s="284"/>
      <c r="W105" s="284"/>
      <c r="X105" s="285"/>
      <c r="Y105" s="284"/>
      <c r="Z105" s="284"/>
      <c r="AA105" s="284"/>
      <c r="AB105" s="284"/>
      <c r="AC105" s="284"/>
      <c r="AD105" s="286" t="s">
        <v>315</v>
      </c>
    </row>
    <row r="106" spans="1:30" s="277" customFormat="1" ht="22.9" customHeight="1" thickBot="1">
      <c r="A106" s="260"/>
      <c r="B106" s="742" t="s">
        <v>309</v>
      </c>
      <c r="C106" s="742"/>
      <c r="D106" s="742"/>
      <c r="E106" s="742" t="str">
        <f>$A$1</f>
        <v>守口市</v>
      </c>
      <c r="F106" s="742"/>
      <c r="G106" s="742"/>
      <c r="H106" s="742"/>
      <c r="I106" s="742" t="s">
        <v>308</v>
      </c>
      <c r="J106" s="742"/>
      <c r="K106" s="742"/>
      <c r="L106" s="742" t="str">
        <f>$B$9</f>
        <v>守口　花子</v>
      </c>
      <c r="M106" s="742"/>
      <c r="N106" s="742"/>
      <c r="O106" s="742"/>
      <c r="P106" s="742"/>
      <c r="Q106" s="740" t="s">
        <v>316</v>
      </c>
      <c r="R106" s="740"/>
      <c r="S106" s="741"/>
      <c r="T106" s="741"/>
      <c r="U106" s="260"/>
      <c r="V106" s="260"/>
      <c r="W106" s="260"/>
      <c r="X106" s="261"/>
      <c r="Y106" s="260"/>
      <c r="Z106" s="260"/>
      <c r="AA106" s="260"/>
      <c r="AB106" s="260"/>
      <c r="AC106" s="260"/>
      <c r="AD106" s="262"/>
    </row>
    <row r="107" spans="1:30" s="277" customFormat="1" ht="25.15" customHeight="1" thickBot="1">
      <c r="B107" s="276" t="s">
        <v>86</v>
      </c>
      <c r="C107" s="280"/>
      <c r="D107" s="280"/>
      <c r="G107" s="746" t="s">
        <v>264</v>
      </c>
      <c r="H107" s="746"/>
      <c r="I107" s="746"/>
      <c r="J107" s="746"/>
      <c r="K107" s="297"/>
      <c r="L107" s="297"/>
      <c r="M107" s="747" t="s">
        <v>87</v>
      </c>
      <c r="N107" s="747"/>
      <c r="O107" s="747" t="s">
        <v>88</v>
      </c>
      <c r="P107" s="747"/>
      <c r="Q107" s="652" t="s">
        <v>89</v>
      </c>
      <c r="R107" s="652"/>
      <c r="S107" s="652" t="s">
        <v>90</v>
      </c>
      <c r="T107" s="652"/>
      <c r="U107" s="279"/>
      <c r="V107" s="279"/>
      <c r="W107" s="279"/>
      <c r="X107" s="279"/>
      <c r="Y107" s="279"/>
      <c r="Z107" s="265" t="s">
        <v>266</v>
      </c>
      <c r="AA107" s="765"/>
      <c r="AB107" s="766"/>
    </row>
    <row r="108" spans="1:30" s="277" customFormat="1" ht="15.4" customHeight="1" thickBot="1">
      <c r="B108" s="750" t="s">
        <v>312</v>
      </c>
      <c r="C108" s="750"/>
      <c r="D108" s="750"/>
      <c r="E108" s="750"/>
      <c r="F108" s="750"/>
      <c r="G108" s="281"/>
      <c r="H108" s="281"/>
      <c r="I108" s="281"/>
      <c r="J108" s="281"/>
      <c r="K108" s="281"/>
      <c r="L108" s="281"/>
      <c r="M108" s="287" t="s">
        <v>227</v>
      </c>
      <c r="N108" s="288"/>
      <c r="O108" s="288"/>
      <c r="P108" s="288"/>
      <c r="Q108" s="287" t="s">
        <v>228</v>
      </c>
      <c r="R108" s="279"/>
      <c r="S108" s="279"/>
      <c r="T108" s="279"/>
      <c r="U108" s="279"/>
      <c r="W108" s="287" t="s">
        <v>229</v>
      </c>
      <c r="X108" s="288"/>
      <c r="Y108" s="288"/>
      <c r="AD108" s="279"/>
    </row>
    <row r="109" spans="1:30" s="277" customFormat="1" ht="25.5" customHeight="1" thickBot="1">
      <c r="B109" s="750"/>
      <c r="C109" s="750"/>
      <c r="D109" s="750"/>
      <c r="E109" s="750"/>
      <c r="F109" s="750"/>
      <c r="G109" s="266"/>
      <c r="H109" s="279"/>
      <c r="I109" s="279"/>
      <c r="J109" s="279"/>
      <c r="K109" s="279"/>
      <c r="L109" s="279"/>
      <c r="M109" s="661"/>
      <c r="N109" s="662"/>
      <c r="O109" s="277" t="s">
        <v>91</v>
      </c>
      <c r="Q109" s="748"/>
      <c r="R109" s="749"/>
      <c r="S109" s="277" t="s">
        <v>92</v>
      </c>
      <c r="T109" s="289"/>
      <c r="U109" s="277" t="s">
        <v>93</v>
      </c>
      <c r="W109" s="661"/>
      <c r="X109" s="662"/>
      <c r="Y109" s="277" t="s">
        <v>91</v>
      </c>
    </row>
    <row r="110" spans="1:30" s="277" customFormat="1" ht="15.4" customHeight="1" thickBot="1">
      <c r="B110" s="276"/>
      <c r="C110" s="280"/>
      <c r="D110" s="280"/>
      <c r="G110" s="280"/>
      <c r="H110" s="283"/>
      <c r="I110" s="279"/>
      <c r="J110" s="279"/>
      <c r="K110" s="279"/>
      <c r="L110" s="279"/>
      <c r="R110" s="279"/>
      <c r="S110" s="279"/>
      <c r="T110" s="279"/>
      <c r="U110" s="279"/>
      <c r="V110" s="279"/>
      <c r="W110" s="279"/>
      <c r="X110" s="279"/>
      <c r="Y110" s="279"/>
      <c r="Z110" s="279"/>
      <c r="AA110" s="279"/>
      <c r="AC110" s="279"/>
      <c r="AD110" s="279"/>
    </row>
    <row r="111" spans="1:30" s="277" customFormat="1" ht="25.5" customHeight="1" thickBot="1">
      <c r="B111" s="276"/>
      <c r="C111" s="280"/>
      <c r="D111" s="280"/>
      <c r="G111" s="290" t="s">
        <v>265</v>
      </c>
      <c r="H111" s="283"/>
      <c r="I111" s="279"/>
      <c r="J111" s="291" t="s">
        <v>94</v>
      </c>
      <c r="K111" s="748"/>
      <c r="L111" s="767"/>
      <c r="M111" s="749"/>
      <c r="N111" s="277" t="s">
        <v>95</v>
      </c>
      <c r="O111" s="277" t="s">
        <v>261</v>
      </c>
      <c r="Q111" s="748"/>
      <c r="R111" s="749"/>
      <c r="S111" s="277" t="s">
        <v>262</v>
      </c>
      <c r="T111" s="299" t="s">
        <v>263</v>
      </c>
      <c r="V111" s="279"/>
      <c r="Z111" s="278" t="s">
        <v>230</v>
      </c>
      <c r="AA111" s="300"/>
      <c r="AB111" s="275"/>
      <c r="AC111" s="275"/>
    </row>
    <row r="112" spans="1:30" s="277" customFormat="1" ht="13.15" customHeight="1" thickBot="1">
      <c r="B112" s="276"/>
      <c r="C112" s="280"/>
      <c r="D112" s="280"/>
      <c r="G112" s="290"/>
      <c r="H112" s="283"/>
      <c r="I112" s="279"/>
      <c r="J112" s="291"/>
      <c r="K112" s="291"/>
      <c r="L112" s="291"/>
      <c r="M112" s="291"/>
      <c r="O112" s="282" t="s">
        <v>299</v>
      </c>
      <c r="Q112" s="291"/>
      <c r="R112" s="291"/>
      <c r="T112" s="292"/>
      <c r="V112" s="279"/>
      <c r="Z112" s="279"/>
      <c r="AA112" s="267"/>
      <c r="AB112" s="268" t="s">
        <v>310</v>
      </c>
      <c r="AC112" s="269"/>
      <c r="AD112" s="270"/>
    </row>
    <row r="113" spans="2:30" s="277" customFormat="1" ht="25.5" customHeight="1" thickBot="1">
      <c r="B113" s="276"/>
      <c r="C113" s="280"/>
      <c r="D113" s="280"/>
      <c r="G113" s="280"/>
      <c r="H113" s="283"/>
      <c r="I113" s="279"/>
      <c r="J113" s="291" t="s">
        <v>96</v>
      </c>
      <c r="K113" s="748"/>
      <c r="L113" s="767"/>
      <c r="M113" s="749"/>
      <c r="N113" s="292" t="s">
        <v>97</v>
      </c>
      <c r="Q113" s="292"/>
      <c r="X113" s="292" t="s">
        <v>98</v>
      </c>
      <c r="Y113" s="768" t="s">
        <v>314</v>
      </c>
      <c r="Z113" s="769"/>
      <c r="AA113" s="770"/>
      <c r="AB113" s="663"/>
      <c r="AC113" s="763"/>
      <c r="AD113" s="664"/>
    </row>
    <row r="114" spans="2:30" s="277" customFormat="1" ht="12" customHeight="1" thickBot="1">
      <c r="B114" s="750" t="s">
        <v>312</v>
      </c>
      <c r="C114" s="750"/>
      <c r="D114" s="750"/>
      <c r="E114" s="750"/>
      <c r="F114" s="750"/>
      <c r="G114" s="280"/>
      <c r="H114" s="283"/>
      <c r="I114" s="279"/>
      <c r="J114" s="291"/>
      <c r="K114" s="291"/>
      <c r="L114" s="291"/>
      <c r="M114" s="291"/>
      <c r="N114" s="291"/>
      <c r="O114" s="291"/>
      <c r="P114" s="292"/>
      <c r="Q114" s="292"/>
      <c r="R114" s="279"/>
      <c r="X114" s="292"/>
      <c r="Y114" s="271"/>
      <c r="Z114" s="271"/>
      <c r="AA114" s="271"/>
      <c r="AB114" s="279"/>
      <c r="AC114" s="279"/>
    </row>
    <row r="115" spans="2:30" s="277" customFormat="1" ht="25.5" customHeight="1" thickBot="1">
      <c r="B115" s="750"/>
      <c r="C115" s="750"/>
      <c r="D115" s="750"/>
      <c r="E115" s="750"/>
      <c r="F115" s="750"/>
      <c r="G115" s="764" t="s">
        <v>264</v>
      </c>
      <c r="H115" s="764"/>
      <c r="I115" s="764"/>
      <c r="J115" s="764"/>
      <c r="K115" s="297"/>
      <c r="L115" s="297"/>
      <c r="M115" s="652" t="s">
        <v>87</v>
      </c>
      <c r="N115" s="652"/>
      <c r="O115" s="652" t="s">
        <v>88</v>
      </c>
      <c r="P115" s="652"/>
      <c r="Q115" s="652" t="s">
        <v>89</v>
      </c>
      <c r="R115" s="652"/>
      <c r="S115" s="652" t="s">
        <v>90</v>
      </c>
      <c r="T115" s="652"/>
      <c r="U115" s="279"/>
      <c r="V115" s="279"/>
      <c r="W115" s="279"/>
      <c r="X115" s="279"/>
      <c r="Y115" s="279"/>
      <c r="Z115" s="265" t="s">
        <v>266</v>
      </c>
      <c r="AA115" s="765"/>
      <c r="AB115" s="766"/>
      <c r="AC115" s="279"/>
    </row>
    <row r="116" spans="2:30" s="277" customFormat="1" ht="15.4" customHeight="1" thickBot="1">
      <c r="G116" s="281"/>
      <c r="H116" s="281"/>
      <c r="I116" s="281"/>
      <c r="J116" s="281"/>
      <c r="K116" s="281"/>
      <c r="L116" s="281"/>
      <c r="M116" s="287" t="s">
        <v>227</v>
      </c>
      <c r="N116" s="288"/>
      <c r="O116" s="288"/>
      <c r="P116" s="288"/>
      <c r="Q116" s="287" t="s">
        <v>228</v>
      </c>
      <c r="R116" s="279"/>
      <c r="S116" s="279"/>
      <c r="T116" s="279"/>
      <c r="U116" s="279"/>
      <c r="W116" s="287" t="s">
        <v>229</v>
      </c>
      <c r="X116" s="288"/>
      <c r="Y116" s="288"/>
      <c r="AC116" s="279"/>
      <c r="AD116" s="279"/>
    </row>
    <row r="117" spans="2:30" s="277" customFormat="1" ht="25.5" customHeight="1" thickBot="1">
      <c r="G117" s="280"/>
      <c r="H117" s="283"/>
      <c r="I117" s="279"/>
      <c r="J117" s="279"/>
      <c r="K117" s="279"/>
      <c r="L117" s="279"/>
      <c r="M117" s="661"/>
      <c r="N117" s="662"/>
      <c r="O117" s="277" t="s">
        <v>91</v>
      </c>
      <c r="Q117" s="748"/>
      <c r="R117" s="749"/>
      <c r="S117" s="277" t="s">
        <v>92</v>
      </c>
      <c r="T117" s="289"/>
      <c r="U117" s="277" t="s">
        <v>93</v>
      </c>
      <c r="W117" s="661"/>
      <c r="X117" s="662"/>
      <c r="Y117" s="277" t="s">
        <v>91</v>
      </c>
    </row>
    <row r="118" spans="2:30" s="277" customFormat="1" ht="15.4" customHeight="1" thickBot="1">
      <c r="B118" s="276"/>
      <c r="C118" s="280"/>
      <c r="D118" s="280"/>
      <c r="G118" s="280"/>
      <c r="H118" s="283"/>
      <c r="I118" s="279"/>
      <c r="J118" s="279"/>
      <c r="K118" s="279"/>
      <c r="L118" s="279"/>
      <c r="R118" s="279"/>
      <c r="S118" s="279"/>
      <c r="T118" s="279"/>
      <c r="U118" s="279"/>
      <c r="V118" s="279"/>
      <c r="W118" s="279"/>
      <c r="X118" s="279"/>
      <c r="Y118" s="279"/>
      <c r="Z118" s="279"/>
      <c r="AA118" s="279"/>
      <c r="AC118" s="279"/>
      <c r="AD118" s="279"/>
    </row>
    <row r="119" spans="2:30" s="277" customFormat="1" ht="25.5" customHeight="1" thickBot="1">
      <c r="B119" s="276"/>
      <c r="C119" s="280"/>
      <c r="D119" s="280"/>
      <c r="G119" s="290" t="s">
        <v>265</v>
      </c>
      <c r="H119" s="283"/>
      <c r="I119" s="279"/>
      <c r="J119" s="291" t="s">
        <v>94</v>
      </c>
      <c r="K119" s="748"/>
      <c r="L119" s="767"/>
      <c r="M119" s="749"/>
      <c r="N119" s="277" t="s">
        <v>95</v>
      </c>
      <c r="O119" s="277" t="s">
        <v>261</v>
      </c>
      <c r="Q119" s="748"/>
      <c r="R119" s="749"/>
      <c r="S119" s="277" t="s">
        <v>262</v>
      </c>
      <c r="T119" s="292" t="s">
        <v>263</v>
      </c>
      <c r="V119" s="279"/>
      <c r="Z119" s="278" t="s">
        <v>230</v>
      </c>
      <c r="AA119" s="300"/>
      <c r="AB119" s="275"/>
      <c r="AC119" s="275"/>
    </row>
    <row r="120" spans="2:30" s="277" customFormat="1" ht="13.15" customHeight="1" thickBot="1">
      <c r="B120" s="276"/>
      <c r="C120" s="280"/>
      <c r="D120" s="280"/>
      <c r="G120" s="290"/>
      <c r="H120" s="283"/>
      <c r="I120" s="279"/>
      <c r="J120" s="291"/>
      <c r="K120" s="291"/>
      <c r="L120" s="291"/>
      <c r="M120" s="291"/>
      <c r="O120" s="282" t="s">
        <v>299</v>
      </c>
      <c r="Q120" s="291"/>
      <c r="R120" s="291"/>
      <c r="T120" s="292"/>
      <c r="V120" s="279"/>
      <c r="Z120" s="279"/>
      <c r="AA120" s="267"/>
      <c r="AB120" s="268" t="s">
        <v>310</v>
      </c>
      <c r="AC120" s="269"/>
      <c r="AD120" s="270"/>
    </row>
    <row r="121" spans="2:30" s="277" customFormat="1" ht="25.5" customHeight="1" thickBot="1">
      <c r="B121" s="276"/>
      <c r="C121" s="280"/>
      <c r="D121" s="280"/>
      <c r="G121" s="280"/>
      <c r="H121" s="283"/>
      <c r="I121" s="279"/>
      <c r="J121" s="291" t="s">
        <v>96</v>
      </c>
      <c r="K121" s="748"/>
      <c r="L121" s="767"/>
      <c r="M121" s="749"/>
      <c r="N121" s="292" t="s">
        <v>97</v>
      </c>
      <c r="Q121" s="292"/>
      <c r="X121" s="292" t="s">
        <v>98</v>
      </c>
      <c r="Y121" s="768" t="s">
        <v>99</v>
      </c>
      <c r="Z121" s="769"/>
      <c r="AA121" s="770"/>
      <c r="AB121" s="663"/>
      <c r="AC121" s="763"/>
      <c r="AD121" s="664"/>
    </row>
    <row r="122" spans="2:30" s="277" customFormat="1" ht="12" customHeight="1">
      <c r="B122" s="276"/>
      <c r="C122" s="280"/>
      <c r="D122" s="280"/>
      <c r="G122" s="280"/>
      <c r="H122" s="283"/>
      <c r="I122" s="279"/>
      <c r="J122" s="291"/>
      <c r="K122" s="291"/>
      <c r="L122" s="291"/>
      <c r="M122" s="291"/>
      <c r="N122" s="291"/>
      <c r="O122" s="291"/>
      <c r="P122" s="292"/>
      <c r="Q122" s="292"/>
      <c r="R122" s="279"/>
      <c r="X122" s="292"/>
      <c r="Y122" s="271"/>
      <c r="Z122" s="271"/>
      <c r="AA122" s="271"/>
      <c r="AB122" s="279"/>
      <c r="AC122" s="279"/>
    </row>
    <row r="123" spans="2:30" s="277" customFormat="1" ht="25.5" customHeight="1" thickBot="1">
      <c r="B123" s="276" t="s">
        <v>231</v>
      </c>
      <c r="C123" s="280"/>
      <c r="D123" s="280"/>
      <c r="E123" s="270"/>
      <c r="G123" s="280"/>
      <c r="H123" s="283"/>
      <c r="I123" s="279"/>
      <c r="J123" s="291"/>
      <c r="K123" s="291"/>
      <c r="L123" s="291"/>
      <c r="M123" s="291"/>
      <c r="N123" s="291"/>
      <c r="O123" s="291"/>
      <c r="P123" s="292"/>
      <c r="Q123" s="292"/>
      <c r="R123" s="279"/>
      <c r="X123" s="292"/>
      <c r="Y123" s="271"/>
      <c r="Z123" s="271"/>
      <c r="AA123" s="271"/>
      <c r="AB123" s="279"/>
      <c r="AC123" s="279"/>
    </row>
    <row r="124" spans="2:30" s="277" customFormat="1" ht="75.599999999999994" customHeight="1" thickBot="1">
      <c r="B124" s="760" t="s">
        <v>232</v>
      </c>
      <c r="C124" s="761"/>
      <c r="D124" s="761"/>
      <c r="E124" s="761"/>
      <c r="F124" s="761"/>
      <c r="G124" s="761"/>
      <c r="H124" s="761"/>
      <c r="I124" s="761"/>
      <c r="J124" s="761"/>
      <c r="K124" s="761"/>
      <c r="L124" s="761"/>
      <c r="M124" s="761"/>
      <c r="N124" s="761"/>
      <c r="O124" s="761"/>
      <c r="P124" s="761"/>
      <c r="Q124" s="761"/>
      <c r="R124" s="761"/>
      <c r="S124" s="761"/>
      <c r="T124" s="761"/>
      <c r="U124" s="761"/>
      <c r="V124" s="761"/>
      <c r="W124" s="761"/>
      <c r="X124" s="761"/>
      <c r="Y124" s="761"/>
      <c r="Z124" s="761"/>
      <c r="AA124" s="761"/>
      <c r="AB124" s="761"/>
      <c r="AC124" s="762"/>
    </row>
    <row r="125" spans="2:30" s="277" customFormat="1" ht="10.15" customHeight="1">
      <c r="B125" s="276"/>
      <c r="C125" s="280"/>
      <c r="D125" s="280"/>
      <c r="G125" s="280"/>
      <c r="H125" s="283"/>
      <c r="I125" s="279"/>
      <c r="J125" s="279"/>
      <c r="K125" s="279"/>
      <c r="L125" s="279"/>
      <c r="M125" s="280"/>
      <c r="N125" s="280"/>
      <c r="O125" s="280"/>
      <c r="P125" s="279"/>
      <c r="Q125" s="280"/>
      <c r="R125" s="279"/>
      <c r="S125" s="279"/>
      <c r="T125" s="279"/>
      <c r="U125" s="279"/>
      <c r="V125" s="279"/>
      <c r="Z125" s="279"/>
      <c r="AA125" s="279"/>
      <c r="AB125" s="279"/>
      <c r="AC125" s="279"/>
      <c r="AD125" s="279"/>
    </row>
    <row r="126" spans="2:30" s="277" customFormat="1" ht="16.5" customHeight="1">
      <c r="B126" s="276" t="s">
        <v>100</v>
      </c>
      <c r="C126" s="282"/>
    </row>
    <row r="127" spans="2:30" s="277" customFormat="1" ht="6.6" customHeight="1">
      <c r="B127" s="276"/>
      <c r="C127" s="282"/>
    </row>
    <row r="128" spans="2:30" s="277" customFormat="1" ht="26.65" customHeight="1" thickBot="1">
      <c r="B128" s="293" t="s">
        <v>313</v>
      </c>
      <c r="C128" s="282"/>
      <c r="O128" s="293"/>
    </row>
    <row r="129" spans="2:29" s="277" customFormat="1" ht="21.6" customHeight="1">
      <c r="B129" s="771"/>
      <c r="C129" s="772"/>
      <c r="D129" s="772"/>
      <c r="E129" s="772"/>
      <c r="F129" s="772"/>
      <c r="G129" s="772"/>
      <c r="H129" s="772"/>
      <c r="I129" s="772"/>
      <c r="J129" s="772"/>
      <c r="K129" s="772"/>
      <c r="L129" s="772"/>
      <c r="M129" s="772"/>
      <c r="N129" s="772"/>
      <c r="O129" s="772"/>
      <c r="P129" s="772"/>
      <c r="Q129" s="772"/>
      <c r="R129" s="772"/>
      <c r="S129" s="772"/>
      <c r="T129" s="772"/>
      <c r="U129" s="772"/>
      <c r="V129" s="772"/>
      <c r="W129" s="772"/>
      <c r="X129" s="772"/>
      <c r="Y129" s="772"/>
      <c r="Z129" s="772"/>
      <c r="AA129" s="772"/>
      <c r="AB129" s="772"/>
      <c r="AC129" s="773"/>
    </row>
    <row r="130" spans="2:29" s="277" customFormat="1" ht="28.15" customHeight="1">
      <c r="B130" s="774"/>
      <c r="C130" s="775"/>
      <c r="D130" s="775"/>
      <c r="E130" s="775"/>
      <c r="F130" s="775"/>
      <c r="G130" s="775"/>
      <c r="H130" s="775"/>
      <c r="I130" s="775"/>
      <c r="J130" s="775"/>
      <c r="K130" s="775"/>
      <c r="L130" s="775"/>
      <c r="M130" s="775"/>
      <c r="N130" s="775"/>
      <c r="O130" s="775"/>
      <c r="P130" s="775"/>
      <c r="Q130" s="775"/>
      <c r="R130" s="775"/>
      <c r="S130" s="775"/>
      <c r="T130" s="775"/>
      <c r="U130" s="775"/>
      <c r="V130" s="775"/>
      <c r="W130" s="775"/>
      <c r="X130" s="775"/>
      <c r="Y130" s="775"/>
      <c r="Z130" s="775"/>
      <c r="AA130" s="775"/>
      <c r="AB130" s="775"/>
      <c r="AC130" s="776"/>
    </row>
    <row r="131" spans="2:29" s="277" customFormat="1" ht="28.15" customHeight="1">
      <c r="B131" s="774"/>
      <c r="C131" s="775"/>
      <c r="D131" s="775"/>
      <c r="E131" s="775"/>
      <c r="F131" s="775"/>
      <c r="G131" s="775"/>
      <c r="H131" s="775"/>
      <c r="I131" s="775"/>
      <c r="J131" s="775"/>
      <c r="K131" s="775"/>
      <c r="L131" s="775"/>
      <c r="M131" s="775"/>
      <c r="N131" s="775"/>
      <c r="O131" s="775"/>
      <c r="P131" s="775"/>
      <c r="Q131" s="775"/>
      <c r="R131" s="775"/>
      <c r="S131" s="775"/>
      <c r="T131" s="775"/>
      <c r="U131" s="775"/>
      <c r="V131" s="775"/>
      <c r="W131" s="775"/>
      <c r="X131" s="775"/>
      <c r="Y131" s="775"/>
      <c r="Z131" s="775"/>
      <c r="AA131" s="775"/>
      <c r="AB131" s="775"/>
      <c r="AC131" s="776"/>
    </row>
    <row r="132" spans="2:29" s="277" customFormat="1" ht="28.15" customHeight="1" thickBot="1">
      <c r="B132" s="777"/>
      <c r="C132" s="778"/>
      <c r="D132" s="778"/>
      <c r="E132" s="778"/>
      <c r="F132" s="778"/>
      <c r="G132" s="778"/>
      <c r="H132" s="778"/>
      <c r="I132" s="778"/>
      <c r="J132" s="778"/>
      <c r="K132" s="778"/>
      <c r="L132" s="778"/>
      <c r="M132" s="778"/>
      <c r="N132" s="778"/>
      <c r="O132" s="778"/>
      <c r="P132" s="778"/>
      <c r="Q132" s="778"/>
      <c r="R132" s="778"/>
      <c r="S132" s="778"/>
      <c r="T132" s="778"/>
      <c r="U132" s="778"/>
      <c r="V132" s="778"/>
      <c r="W132" s="778"/>
      <c r="X132" s="778"/>
      <c r="Y132" s="778"/>
      <c r="Z132" s="778"/>
      <c r="AA132" s="778"/>
      <c r="AB132" s="778"/>
      <c r="AC132" s="779"/>
    </row>
    <row r="133" spans="2:29" s="277" customFormat="1" ht="16.149999999999999" customHeight="1"/>
    <row r="134" spans="2:29" s="277" customFormat="1" ht="19.899999999999999" customHeight="1">
      <c r="B134" s="294" t="s">
        <v>101</v>
      </c>
      <c r="E134" s="295"/>
      <c r="F134" s="295"/>
      <c r="G134" s="295"/>
      <c r="I134" s="298" t="s">
        <v>235</v>
      </c>
      <c r="J134" s="295"/>
      <c r="K134" s="295"/>
      <c r="L134" s="295"/>
      <c r="M134" s="295"/>
      <c r="N134" s="295"/>
      <c r="Q134" s="295"/>
    </row>
    <row r="135" spans="2:29" s="277" customFormat="1" ht="6.6" customHeight="1" thickBot="1">
      <c r="E135" s="295"/>
      <c r="F135" s="295"/>
      <c r="G135" s="295"/>
      <c r="H135" s="295"/>
      <c r="I135" s="295"/>
      <c r="J135" s="295"/>
      <c r="K135" s="295"/>
      <c r="L135" s="295"/>
      <c r="M135" s="295"/>
      <c r="N135" s="295"/>
      <c r="Q135" s="295"/>
    </row>
    <row r="136" spans="2:29" s="277" customFormat="1" ht="20.25" thickBot="1">
      <c r="B136" s="289"/>
      <c r="C136" s="277" t="s">
        <v>102</v>
      </c>
      <c r="E136" s="289"/>
      <c r="F136" s="277" t="s">
        <v>233</v>
      </c>
      <c r="I136" s="296"/>
      <c r="M136" s="289"/>
      <c r="N136" s="277" t="s">
        <v>103</v>
      </c>
    </row>
    <row r="137" spans="2:29" s="277" customFormat="1" ht="10.15" customHeight="1" thickBot="1"/>
    <row r="138" spans="2:29" s="277" customFormat="1" ht="20.25" thickBot="1">
      <c r="E138" s="278" t="s">
        <v>104</v>
      </c>
      <c r="F138" s="289"/>
      <c r="G138" s="277" t="s">
        <v>234</v>
      </c>
    </row>
    <row r="139" spans="2:29" s="277" customFormat="1"/>
    <row r="140" spans="2:29" s="277" customFormat="1" ht="17.25" thickBot="1">
      <c r="B140" s="276" t="s">
        <v>259</v>
      </c>
      <c r="Y140" s="276" t="s">
        <v>260</v>
      </c>
    </row>
    <row r="141" spans="2:29" s="277" customFormat="1">
      <c r="B141" s="780"/>
      <c r="C141" s="721"/>
      <c r="D141" s="721"/>
      <c r="E141" s="721"/>
      <c r="F141" s="721"/>
      <c r="G141" s="721"/>
      <c r="H141" s="721"/>
      <c r="I141" s="721"/>
      <c r="J141" s="721"/>
      <c r="K141" s="721"/>
      <c r="L141" s="721"/>
      <c r="M141" s="721"/>
      <c r="N141" s="721"/>
      <c r="O141" s="721"/>
      <c r="P141" s="721"/>
      <c r="Q141" s="721"/>
      <c r="R141" s="721"/>
      <c r="S141" s="721"/>
      <c r="T141" s="721"/>
      <c r="U141" s="721"/>
      <c r="V141" s="721"/>
      <c r="W141" s="722"/>
      <c r="Y141" s="781"/>
      <c r="Z141" s="782"/>
      <c r="AA141" s="782"/>
      <c r="AB141" s="782"/>
      <c r="AC141" s="783"/>
    </row>
    <row r="142" spans="2:29" s="277" customFormat="1">
      <c r="B142" s="723"/>
      <c r="C142" s="724"/>
      <c r="D142" s="724"/>
      <c r="E142" s="724"/>
      <c r="F142" s="724"/>
      <c r="G142" s="724"/>
      <c r="H142" s="724"/>
      <c r="I142" s="724"/>
      <c r="J142" s="724"/>
      <c r="K142" s="724"/>
      <c r="L142" s="724"/>
      <c r="M142" s="724"/>
      <c r="N142" s="724"/>
      <c r="O142" s="724"/>
      <c r="P142" s="724"/>
      <c r="Q142" s="724"/>
      <c r="R142" s="724"/>
      <c r="S142" s="724"/>
      <c r="T142" s="724"/>
      <c r="U142" s="724"/>
      <c r="V142" s="724"/>
      <c r="W142" s="725"/>
      <c r="Y142" s="784"/>
      <c r="Z142" s="785"/>
      <c r="AA142" s="785"/>
      <c r="AB142" s="785"/>
      <c r="AC142" s="786"/>
    </row>
    <row r="143" spans="2:29" s="277" customFormat="1" ht="16.5" thickBot="1">
      <c r="B143" s="726"/>
      <c r="C143" s="727"/>
      <c r="D143" s="727"/>
      <c r="E143" s="727"/>
      <c r="F143" s="727"/>
      <c r="G143" s="727"/>
      <c r="H143" s="727"/>
      <c r="I143" s="727"/>
      <c r="J143" s="727"/>
      <c r="K143" s="727"/>
      <c r="L143" s="727"/>
      <c r="M143" s="727"/>
      <c r="N143" s="727"/>
      <c r="O143" s="727"/>
      <c r="P143" s="727"/>
      <c r="Q143" s="727"/>
      <c r="R143" s="727"/>
      <c r="S143" s="727"/>
      <c r="T143" s="727"/>
      <c r="U143" s="727"/>
      <c r="V143" s="727"/>
      <c r="W143" s="728"/>
      <c r="Y143" s="787"/>
      <c r="Z143" s="788"/>
      <c r="AA143" s="788"/>
      <c r="AB143" s="788"/>
      <c r="AC143" s="789"/>
    </row>
    <row r="144" spans="2:29" s="277" customFormat="1" ht="17.25">
      <c r="B144" s="272"/>
      <c r="C144" s="272"/>
      <c r="D144" s="272"/>
      <c r="E144" s="272"/>
      <c r="F144" s="272"/>
      <c r="G144" s="272"/>
      <c r="H144" s="272"/>
      <c r="I144" s="272"/>
      <c r="J144" s="272"/>
      <c r="K144" s="272"/>
      <c r="L144" s="272"/>
      <c r="M144" s="272"/>
      <c r="N144" s="272"/>
      <c r="O144" s="272"/>
      <c r="P144" s="272"/>
      <c r="Q144" s="272"/>
      <c r="R144" s="272"/>
      <c r="S144" s="272"/>
      <c r="T144" s="272"/>
      <c r="U144" s="272"/>
      <c r="V144" s="272"/>
      <c r="W144" s="272"/>
      <c r="Y144" s="273"/>
      <c r="Z144" s="273"/>
      <c r="AA144" s="273"/>
      <c r="AB144" s="273"/>
      <c r="AC144" s="273"/>
    </row>
    <row r="145" spans="1:30" s="277" customFormat="1" ht="25.9" customHeight="1">
      <c r="A145" s="284"/>
      <c r="B145" s="284" t="s">
        <v>252</v>
      </c>
      <c r="C145" s="285"/>
      <c r="D145" s="284"/>
      <c r="E145" s="284"/>
      <c r="F145" s="284"/>
      <c r="G145" s="284"/>
      <c r="H145" s="284"/>
      <c r="I145" s="284"/>
      <c r="J145" s="284"/>
      <c r="K145" s="284"/>
      <c r="L145" s="284"/>
      <c r="M145" s="284"/>
      <c r="N145" s="284"/>
      <c r="W145" s="284"/>
      <c r="X145" s="285"/>
      <c r="Y145" s="284"/>
      <c r="Z145" s="284"/>
      <c r="AA145" s="284"/>
      <c r="AB145" s="284"/>
      <c r="AC145" s="284"/>
      <c r="AD145" s="286" t="s">
        <v>315</v>
      </c>
    </row>
    <row r="146" spans="1:30" s="277" customFormat="1" ht="22.9" customHeight="1" thickBot="1">
      <c r="A146" s="260"/>
      <c r="B146" s="742" t="s">
        <v>309</v>
      </c>
      <c r="C146" s="742"/>
      <c r="D146" s="742"/>
      <c r="E146" s="742" t="str">
        <f>$A$1</f>
        <v>守口市</v>
      </c>
      <c r="F146" s="742"/>
      <c r="G146" s="742"/>
      <c r="H146" s="742"/>
      <c r="I146" s="742" t="s">
        <v>308</v>
      </c>
      <c r="J146" s="742"/>
      <c r="K146" s="742"/>
      <c r="L146" s="742" t="str">
        <f>$B$9</f>
        <v>守口　花子</v>
      </c>
      <c r="M146" s="742"/>
      <c r="N146" s="742"/>
      <c r="O146" s="742"/>
      <c r="P146" s="742"/>
      <c r="Q146" s="740" t="s">
        <v>316</v>
      </c>
      <c r="R146" s="740"/>
      <c r="S146" s="741"/>
      <c r="T146" s="741"/>
      <c r="U146" s="260"/>
      <c r="V146" s="260"/>
      <c r="W146" s="260"/>
      <c r="X146" s="261"/>
      <c r="Y146" s="260"/>
      <c r="Z146" s="260"/>
      <c r="AA146" s="260"/>
      <c r="AB146" s="260"/>
      <c r="AC146" s="260"/>
      <c r="AD146" s="262"/>
    </row>
    <row r="147" spans="1:30" s="277" customFormat="1" ht="25.15" customHeight="1" thickBot="1">
      <c r="B147" s="276" t="s">
        <v>86</v>
      </c>
      <c r="C147" s="280"/>
      <c r="D147" s="280"/>
      <c r="G147" s="746" t="s">
        <v>264</v>
      </c>
      <c r="H147" s="746"/>
      <c r="I147" s="746"/>
      <c r="J147" s="746"/>
      <c r="K147" s="297"/>
      <c r="L147" s="297"/>
      <c r="M147" s="747" t="s">
        <v>87</v>
      </c>
      <c r="N147" s="747"/>
      <c r="O147" s="747" t="s">
        <v>88</v>
      </c>
      <c r="P147" s="747"/>
      <c r="Q147" s="652" t="s">
        <v>89</v>
      </c>
      <c r="R147" s="652"/>
      <c r="S147" s="652" t="s">
        <v>90</v>
      </c>
      <c r="T147" s="652"/>
      <c r="U147" s="279"/>
      <c r="V147" s="279"/>
      <c r="W147" s="279"/>
      <c r="X147" s="279"/>
      <c r="Y147" s="279"/>
      <c r="Z147" s="265" t="s">
        <v>266</v>
      </c>
      <c r="AA147" s="765"/>
      <c r="AB147" s="766"/>
    </row>
    <row r="148" spans="1:30" s="277" customFormat="1" ht="15.4" customHeight="1" thickBot="1">
      <c r="B148" s="750" t="s">
        <v>312</v>
      </c>
      <c r="C148" s="750"/>
      <c r="D148" s="750"/>
      <c r="E148" s="750"/>
      <c r="F148" s="750"/>
      <c r="G148" s="281"/>
      <c r="H148" s="281"/>
      <c r="I148" s="281"/>
      <c r="J148" s="281"/>
      <c r="K148" s="281"/>
      <c r="L148" s="281"/>
      <c r="M148" s="287" t="s">
        <v>227</v>
      </c>
      <c r="N148" s="288"/>
      <c r="O148" s="288"/>
      <c r="P148" s="288"/>
      <c r="Q148" s="287" t="s">
        <v>228</v>
      </c>
      <c r="R148" s="279"/>
      <c r="S148" s="279"/>
      <c r="T148" s="279"/>
      <c r="U148" s="279"/>
      <c r="W148" s="287" t="s">
        <v>229</v>
      </c>
      <c r="X148" s="288"/>
      <c r="Y148" s="288"/>
      <c r="AD148" s="279"/>
    </row>
    <row r="149" spans="1:30" s="277" customFormat="1" ht="25.5" customHeight="1" thickBot="1">
      <c r="B149" s="750"/>
      <c r="C149" s="750"/>
      <c r="D149" s="750"/>
      <c r="E149" s="750"/>
      <c r="F149" s="750"/>
      <c r="G149" s="266"/>
      <c r="H149" s="279"/>
      <c r="I149" s="279"/>
      <c r="J149" s="279"/>
      <c r="K149" s="279"/>
      <c r="L149" s="279"/>
      <c r="M149" s="661"/>
      <c r="N149" s="662"/>
      <c r="O149" s="277" t="s">
        <v>91</v>
      </c>
      <c r="Q149" s="748"/>
      <c r="R149" s="749"/>
      <c r="S149" s="277" t="s">
        <v>92</v>
      </c>
      <c r="T149" s="289"/>
      <c r="U149" s="277" t="s">
        <v>93</v>
      </c>
      <c r="W149" s="661"/>
      <c r="X149" s="662"/>
      <c r="Y149" s="277" t="s">
        <v>91</v>
      </c>
    </row>
    <row r="150" spans="1:30" s="277" customFormat="1" ht="15.4" customHeight="1" thickBot="1">
      <c r="B150" s="276"/>
      <c r="C150" s="280"/>
      <c r="D150" s="280"/>
      <c r="G150" s="280"/>
      <c r="H150" s="283"/>
      <c r="I150" s="279"/>
      <c r="J150" s="279"/>
      <c r="K150" s="279"/>
      <c r="L150" s="279"/>
      <c r="R150" s="279"/>
      <c r="S150" s="279"/>
      <c r="T150" s="279"/>
      <c r="U150" s="279"/>
      <c r="V150" s="279"/>
      <c r="W150" s="279"/>
      <c r="X150" s="279"/>
      <c r="Y150" s="279"/>
      <c r="Z150" s="279"/>
      <c r="AA150" s="279"/>
      <c r="AC150" s="279"/>
      <c r="AD150" s="279"/>
    </row>
    <row r="151" spans="1:30" s="277" customFormat="1" ht="25.5" customHeight="1" thickBot="1">
      <c r="B151" s="276"/>
      <c r="C151" s="280"/>
      <c r="D151" s="280"/>
      <c r="G151" s="290" t="s">
        <v>265</v>
      </c>
      <c r="H151" s="283"/>
      <c r="I151" s="279"/>
      <c r="J151" s="291" t="s">
        <v>94</v>
      </c>
      <c r="K151" s="748"/>
      <c r="L151" s="767"/>
      <c r="M151" s="749"/>
      <c r="N151" s="277" t="s">
        <v>95</v>
      </c>
      <c r="O151" s="277" t="s">
        <v>261</v>
      </c>
      <c r="Q151" s="748"/>
      <c r="R151" s="749"/>
      <c r="S151" s="277" t="s">
        <v>262</v>
      </c>
      <c r="T151" s="299" t="s">
        <v>263</v>
      </c>
      <c r="V151" s="279"/>
      <c r="Z151" s="278" t="s">
        <v>230</v>
      </c>
      <c r="AA151" s="300"/>
      <c r="AB151" s="275"/>
      <c r="AC151" s="275"/>
    </row>
    <row r="152" spans="1:30" s="277" customFormat="1" ht="13.15" customHeight="1" thickBot="1">
      <c r="B152" s="276"/>
      <c r="C152" s="280"/>
      <c r="D152" s="280"/>
      <c r="G152" s="290"/>
      <c r="H152" s="283"/>
      <c r="I152" s="279"/>
      <c r="J152" s="291"/>
      <c r="K152" s="291"/>
      <c r="L152" s="291"/>
      <c r="M152" s="291"/>
      <c r="O152" s="282" t="s">
        <v>299</v>
      </c>
      <c r="Q152" s="291"/>
      <c r="R152" s="291"/>
      <c r="T152" s="292"/>
      <c r="V152" s="279"/>
      <c r="Z152" s="279"/>
      <c r="AA152" s="267"/>
      <c r="AB152" s="268" t="s">
        <v>310</v>
      </c>
      <c r="AC152" s="269"/>
      <c r="AD152" s="270"/>
    </row>
    <row r="153" spans="1:30" s="277" customFormat="1" ht="25.5" customHeight="1" thickBot="1">
      <c r="B153" s="276"/>
      <c r="C153" s="280"/>
      <c r="D153" s="280"/>
      <c r="G153" s="280"/>
      <c r="H153" s="283"/>
      <c r="I153" s="279"/>
      <c r="J153" s="291" t="s">
        <v>96</v>
      </c>
      <c r="K153" s="748"/>
      <c r="L153" s="767"/>
      <c r="M153" s="749"/>
      <c r="N153" s="292" t="s">
        <v>97</v>
      </c>
      <c r="Q153" s="292"/>
      <c r="X153" s="292" t="s">
        <v>98</v>
      </c>
      <c r="Y153" s="768" t="s">
        <v>314</v>
      </c>
      <c r="Z153" s="769"/>
      <c r="AA153" s="770"/>
      <c r="AB153" s="663"/>
      <c r="AC153" s="763"/>
      <c r="AD153" s="664"/>
    </row>
    <row r="154" spans="1:30" s="277" customFormat="1" ht="12" customHeight="1" thickBot="1">
      <c r="B154" s="750" t="s">
        <v>312</v>
      </c>
      <c r="C154" s="750"/>
      <c r="D154" s="750"/>
      <c r="E154" s="750"/>
      <c r="F154" s="750"/>
      <c r="G154" s="280"/>
      <c r="H154" s="283"/>
      <c r="I154" s="279"/>
      <c r="J154" s="291"/>
      <c r="K154" s="291"/>
      <c r="L154" s="291"/>
      <c r="M154" s="291"/>
      <c r="N154" s="291"/>
      <c r="O154" s="291"/>
      <c r="P154" s="292"/>
      <c r="Q154" s="292"/>
      <c r="R154" s="279"/>
      <c r="X154" s="292"/>
      <c r="Y154" s="271"/>
      <c r="Z154" s="271"/>
      <c r="AA154" s="271"/>
      <c r="AB154" s="279"/>
      <c r="AC154" s="279"/>
    </row>
    <row r="155" spans="1:30" s="277" customFormat="1" ht="25.5" customHeight="1" thickBot="1">
      <c r="B155" s="750"/>
      <c r="C155" s="750"/>
      <c r="D155" s="750"/>
      <c r="E155" s="750"/>
      <c r="F155" s="750"/>
      <c r="G155" s="764" t="s">
        <v>264</v>
      </c>
      <c r="H155" s="764"/>
      <c r="I155" s="764"/>
      <c r="J155" s="764"/>
      <c r="K155" s="297"/>
      <c r="L155" s="297"/>
      <c r="M155" s="652" t="s">
        <v>87</v>
      </c>
      <c r="N155" s="652"/>
      <c r="O155" s="652" t="s">
        <v>88</v>
      </c>
      <c r="P155" s="652"/>
      <c r="Q155" s="652" t="s">
        <v>89</v>
      </c>
      <c r="R155" s="652"/>
      <c r="S155" s="652" t="s">
        <v>90</v>
      </c>
      <c r="T155" s="652"/>
      <c r="U155" s="279"/>
      <c r="V155" s="279"/>
      <c r="W155" s="279"/>
      <c r="X155" s="279"/>
      <c r="Y155" s="279"/>
      <c r="Z155" s="265" t="s">
        <v>266</v>
      </c>
      <c r="AA155" s="765"/>
      <c r="AB155" s="766"/>
      <c r="AC155" s="279"/>
    </row>
    <row r="156" spans="1:30" s="277" customFormat="1" ht="15.4" customHeight="1" thickBot="1">
      <c r="G156" s="281"/>
      <c r="H156" s="281"/>
      <c r="I156" s="281"/>
      <c r="J156" s="281"/>
      <c r="K156" s="281"/>
      <c r="L156" s="281"/>
      <c r="M156" s="287" t="s">
        <v>227</v>
      </c>
      <c r="N156" s="288"/>
      <c r="O156" s="288"/>
      <c r="P156" s="288"/>
      <c r="Q156" s="287" t="s">
        <v>228</v>
      </c>
      <c r="R156" s="279"/>
      <c r="S156" s="279"/>
      <c r="T156" s="279"/>
      <c r="U156" s="279"/>
      <c r="W156" s="287" t="s">
        <v>229</v>
      </c>
      <c r="X156" s="288"/>
      <c r="Y156" s="288"/>
      <c r="AC156" s="279"/>
      <c r="AD156" s="279"/>
    </row>
    <row r="157" spans="1:30" s="277" customFormat="1" ht="25.5" customHeight="1" thickBot="1">
      <c r="G157" s="280"/>
      <c r="H157" s="283"/>
      <c r="I157" s="279"/>
      <c r="J157" s="279"/>
      <c r="K157" s="279"/>
      <c r="L157" s="279"/>
      <c r="M157" s="661"/>
      <c r="N157" s="662"/>
      <c r="O157" s="277" t="s">
        <v>91</v>
      </c>
      <c r="Q157" s="748"/>
      <c r="R157" s="749"/>
      <c r="S157" s="277" t="s">
        <v>92</v>
      </c>
      <c r="T157" s="289"/>
      <c r="U157" s="277" t="s">
        <v>93</v>
      </c>
      <c r="W157" s="661"/>
      <c r="X157" s="662"/>
      <c r="Y157" s="277" t="s">
        <v>91</v>
      </c>
    </row>
    <row r="158" spans="1:30" s="277" customFormat="1" ht="15.4" customHeight="1" thickBot="1">
      <c r="B158" s="276"/>
      <c r="C158" s="280"/>
      <c r="D158" s="280"/>
      <c r="G158" s="280"/>
      <c r="H158" s="283"/>
      <c r="I158" s="279"/>
      <c r="J158" s="279"/>
      <c r="K158" s="279"/>
      <c r="L158" s="279"/>
      <c r="R158" s="279"/>
      <c r="S158" s="279"/>
      <c r="T158" s="279"/>
      <c r="U158" s="279"/>
      <c r="V158" s="279"/>
      <c r="W158" s="279"/>
      <c r="X158" s="279"/>
      <c r="Y158" s="279"/>
      <c r="Z158" s="279"/>
      <c r="AA158" s="279"/>
      <c r="AC158" s="279"/>
      <c r="AD158" s="279"/>
    </row>
    <row r="159" spans="1:30" s="277" customFormat="1" ht="25.5" customHeight="1" thickBot="1">
      <c r="B159" s="276"/>
      <c r="C159" s="280"/>
      <c r="D159" s="280"/>
      <c r="G159" s="290" t="s">
        <v>265</v>
      </c>
      <c r="H159" s="283"/>
      <c r="I159" s="279"/>
      <c r="J159" s="291" t="s">
        <v>94</v>
      </c>
      <c r="K159" s="748"/>
      <c r="L159" s="767"/>
      <c r="M159" s="749"/>
      <c r="N159" s="277" t="s">
        <v>95</v>
      </c>
      <c r="O159" s="277" t="s">
        <v>261</v>
      </c>
      <c r="Q159" s="748"/>
      <c r="R159" s="749"/>
      <c r="S159" s="277" t="s">
        <v>262</v>
      </c>
      <c r="T159" s="292" t="s">
        <v>263</v>
      </c>
      <c r="V159" s="279"/>
      <c r="Z159" s="278" t="s">
        <v>230</v>
      </c>
      <c r="AA159" s="300"/>
      <c r="AB159" s="275"/>
      <c r="AC159" s="275"/>
    </row>
    <row r="160" spans="1:30" s="277" customFormat="1" ht="13.15" customHeight="1" thickBot="1">
      <c r="B160" s="276"/>
      <c r="C160" s="280"/>
      <c r="D160" s="280"/>
      <c r="G160" s="290"/>
      <c r="H160" s="283"/>
      <c r="I160" s="279"/>
      <c r="J160" s="291"/>
      <c r="K160" s="291"/>
      <c r="L160" s="291"/>
      <c r="M160" s="291"/>
      <c r="O160" s="282" t="s">
        <v>299</v>
      </c>
      <c r="Q160" s="291"/>
      <c r="R160" s="291"/>
      <c r="T160" s="292"/>
      <c r="V160" s="279"/>
      <c r="Z160" s="279"/>
      <c r="AA160" s="267"/>
      <c r="AB160" s="268" t="s">
        <v>310</v>
      </c>
      <c r="AC160" s="269"/>
      <c r="AD160" s="270"/>
    </row>
    <row r="161" spans="2:30" s="277" customFormat="1" ht="25.5" customHeight="1" thickBot="1">
      <c r="B161" s="276"/>
      <c r="C161" s="280"/>
      <c r="D161" s="280"/>
      <c r="G161" s="280"/>
      <c r="H161" s="283"/>
      <c r="I161" s="279"/>
      <c r="J161" s="291" t="s">
        <v>96</v>
      </c>
      <c r="K161" s="748"/>
      <c r="L161" s="767"/>
      <c r="M161" s="749"/>
      <c r="N161" s="292" t="s">
        <v>97</v>
      </c>
      <c r="Q161" s="292"/>
      <c r="X161" s="292" t="s">
        <v>98</v>
      </c>
      <c r="Y161" s="768" t="s">
        <v>99</v>
      </c>
      <c r="Z161" s="769"/>
      <c r="AA161" s="770"/>
      <c r="AB161" s="663"/>
      <c r="AC161" s="763"/>
      <c r="AD161" s="664"/>
    </row>
    <row r="162" spans="2:30" s="277" customFormat="1" ht="12" customHeight="1">
      <c r="B162" s="276"/>
      <c r="C162" s="280"/>
      <c r="D162" s="280"/>
      <c r="G162" s="280"/>
      <c r="H162" s="283"/>
      <c r="I162" s="279"/>
      <c r="J162" s="291"/>
      <c r="K162" s="291"/>
      <c r="L162" s="291"/>
      <c r="M162" s="291"/>
      <c r="N162" s="291"/>
      <c r="O162" s="291"/>
      <c r="P162" s="292"/>
      <c r="Q162" s="292"/>
      <c r="R162" s="279"/>
      <c r="X162" s="292"/>
      <c r="Y162" s="271"/>
      <c r="Z162" s="271"/>
      <c r="AA162" s="271"/>
      <c r="AB162" s="279"/>
      <c r="AC162" s="279"/>
    </row>
    <row r="163" spans="2:30" s="277" customFormat="1" ht="25.5" customHeight="1" thickBot="1">
      <c r="B163" s="276" t="s">
        <v>231</v>
      </c>
      <c r="C163" s="280"/>
      <c r="D163" s="280"/>
      <c r="E163" s="270"/>
      <c r="G163" s="280"/>
      <c r="H163" s="283"/>
      <c r="I163" s="279"/>
      <c r="J163" s="291"/>
      <c r="K163" s="291"/>
      <c r="L163" s="291"/>
      <c r="M163" s="291"/>
      <c r="N163" s="291"/>
      <c r="O163" s="291"/>
      <c r="P163" s="292"/>
      <c r="Q163" s="292"/>
      <c r="R163" s="279"/>
      <c r="X163" s="292"/>
      <c r="Y163" s="271"/>
      <c r="Z163" s="271"/>
      <c r="AA163" s="271"/>
      <c r="AB163" s="279"/>
      <c r="AC163" s="279"/>
    </row>
    <row r="164" spans="2:30" s="277" customFormat="1" ht="75.599999999999994" customHeight="1" thickBot="1">
      <c r="B164" s="760" t="s">
        <v>232</v>
      </c>
      <c r="C164" s="761"/>
      <c r="D164" s="761"/>
      <c r="E164" s="761"/>
      <c r="F164" s="761"/>
      <c r="G164" s="761"/>
      <c r="H164" s="761"/>
      <c r="I164" s="761"/>
      <c r="J164" s="761"/>
      <c r="K164" s="761"/>
      <c r="L164" s="761"/>
      <c r="M164" s="761"/>
      <c r="N164" s="761"/>
      <c r="O164" s="761"/>
      <c r="P164" s="761"/>
      <c r="Q164" s="761"/>
      <c r="R164" s="761"/>
      <c r="S164" s="761"/>
      <c r="T164" s="761"/>
      <c r="U164" s="761"/>
      <c r="V164" s="761"/>
      <c r="W164" s="761"/>
      <c r="X164" s="761"/>
      <c r="Y164" s="761"/>
      <c r="Z164" s="761"/>
      <c r="AA164" s="761"/>
      <c r="AB164" s="761"/>
      <c r="AC164" s="762"/>
    </row>
    <row r="165" spans="2:30" s="277" customFormat="1" ht="10.15" customHeight="1">
      <c r="B165" s="276"/>
      <c r="C165" s="280"/>
      <c r="D165" s="280"/>
      <c r="G165" s="280"/>
      <c r="H165" s="283"/>
      <c r="I165" s="279"/>
      <c r="J165" s="279"/>
      <c r="K165" s="279"/>
      <c r="L165" s="279"/>
      <c r="M165" s="280"/>
      <c r="N165" s="280"/>
      <c r="O165" s="280"/>
      <c r="P165" s="279"/>
      <c r="Q165" s="280"/>
      <c r="R165" s="279"/>
      <c r="S165" s="279"/>
      <c r="T165" s="279"/>
      <c r="U165" s="279"/>
      <c r="V165" s="279"/>
      <c r="Z165" s="279"/>
      <c r="AA165" s="279"/>
      <c r="AB165" s="279"/>
      <c r="AC165" s="279"/>
      <c r="AD165" s="279"/>
    </row>
    <row r="166" spans="2:30" s="277" customFormat="1" ht="16.5" customHeight="1">
      <c r="B166" s="276" t="s">
        <v>100</v>
      </c>
      <c r="C166" s="282"/>
    </row>
    <row r="167" spans="2:30" s="277" customFormat="1" ht="6.6" customHeight="1">
      <c r="B167" s="276"/>
      <c r="C167" s="282"/>
    </row>
    <row r="168" spans="2:30" s="277" customFormat="1" ht="26.65" customHeight="1" thickBot="1">
      <c r="B168" s="293" t="s">
        <v>313</v>
      </c>
      <c r="C168" s="282"/>
      <c r="O168" s="293"/>
    </row>
    <row r="169" spans="2:30" s="277" customFormat="1" ht="21.6" customHeight="1">
      <c r="B169" s="771"/>
      <c r="C169" s="772"/>
      <c r="D169" s="772"/>
      <c r="E169" s="772"/>
      <c r="F169" s="772"/>
      <c r="G169" s="772"/>
      <c r="H169" s="772"/>
      <c r="I169" s="772"/>
      <c r="J169" s="772"/>
      <c r="K169" s="772"/>
      <c r="L169" s="772"/>
      <c r="M169" s="772"/>
      <c r="N169" s="772"/>
      <c r="O169" s="772"/>
      <c r="P169" s="772"/>
      <c r="Q169" s="772"/>
      <c r="R169" s="772"/>
      <c r="S169" s="772"/>
      <c r="T169" s="772"/>
      <c r="U169" s="772"/>
      <c r="V169" s="772"/>
      <c r="W169" s="772"/>
      <c r="X169" s="772"/>
      <c r="Y169" s="772"/>
      <c r="Z169" s="772"/>
      <c r="AA169" s="772"/>
      <c r="AB169" s="772"/>
      <c r="AC169" s="773"/>
    </row>
    <row r="170" spans="2:30" s="277" customFormat="1" ht="28.15" customHeight="1">
      <c r="B170" s="774"/>
      <c r="C170" s="775"/>
      <c r="D170" s="775"/>
      <c r="E170" s="775"/>
      <c r="F170" s="775"/>
      <c r="G170" s="775"/>
      <c r="H170" s="775"/>
      <c r="I170" s="775"/>
      <c r="J170" s="775"/>
      <c r="K170" s="775"/>
      <c r="L170" s="775"/>
      <c r="M170" s="775"/>
      <c r="N170" s="775"/>
      <c r="O170" s="775"/>
      <c r="P170" s="775"/>
      <c r="Q170" s="775"/>
      <c r="R170" s="775"/>
      <c r="S170" s="775"/>
      <c r="T170" s="775"/>
      <c r="U170" s="775"/>
      <c r="V170" s="775"/>
      <c r="W170" s="775"/>
      <c r="X170" s="775"/>
      <c r="Y170" s="775"/>
      <c r="Z170" s="775"/>
      <c r="AA170" s="775"/>
      <c r="AB170" s="775"/>
      <c r="AC170" s="776"/>
    </row>
    <row r="171" spans="2:30" s="277" customFormat="1" ht="28.15" customHeight="1">
      <c r="B171" s="774"/>
      <c r="C171" s="775"/>
      <c r="D171" s="775"/>
      <c r="E171" s="775"/>
      <c r="F171" s="775"/>
      <c r="G171" s="775"/>
      <c r="H171" s="775"/>
      <c r="I171" s="775"/>
      <c r="J171" s="775"/>
      <c r="K171" s="775"/>
      <c r="L171" s="775"/>
      <c r="M171" s="775"/>
      <c r="N171" s="775"/>
      <c r="O171" s="775"/>
      <c r="P171" s="775"/>
      <c r="Q171" s="775"/>
      <c r="R171" s="775"/>
      <c r="S171" s="775"/>
      <c r="T171" s="775"/>
      <c r="U171" s="775"/>
      <c r="V171" s="775"/>
      <c r="W171" s="775"/>
      <c r="X171" s="775"/>
      <c r="Y171" s="775"/>
      <c r="Z171" s="775"/>
      <c r="AA171" s="775"/>
      <c r="AB171" s="775"/>
      <c r="AC171" s="776"/>
    </row>
    <row r="172" spans="2:30" s="277" customFormat="1" ht="28.15" customHeight="1" thickBot="1">
      <c r="B172" s="777"/>
      <c r="C172" s="778"/>
      <c r="D172" s="778"/>
      <c r="E172" s="778"/>
      <c r="F172" s="778"/>
      <c r="G172" s="778"/>
      <c r="H172" s="778"/>
      <c r="I172" s="778"/>
      <c r="J172" s="778"/>
      <c r="K172" s="778"/>
      <c r="L172" s="778"/>
      <c r="M172" s="778"/>
      <c r="N172" s="778"/>
      <c r="O172" s="778"/>
      <c r="P172" s="778"/>
      <c r="Q172" s="778"/>
      <c r="R172" s="778"/>
      <c r="S172" s="778"/>
      <c r="T172" s="778"/>
      <c r="U172" s="778"/>
      <c r="V172" s="778"/>
      <c r="W172" s="778"/>
      <c r="X172" s="778"/>
      <c r="Y172" s="778"/>
      <c r="Z172" s="778"/>
      <c r="AA172" s="778"/>
      <c r="AB172" s="778"/>
      <c r="AC172" s="779"/>
    </row>
    <row r="173" spans="2:30" s="277" customFormat="1" ht="16.149999999999999" customHeight="1"/>
    <row r="174" spans="2:30" s="277" customFormat="1" ht="19.899999999999999" customHeight="1">
      <c r="B174" s="294" t="s">
        <v>101</v>
      </c>
      <c r="E174" s="295"/>
      <c r="F174" s="295"/>
      <c r="G174" s="295"/>
      <c r="I174" s="298" t="s">
        <v>235</v>
      </c>
      <c r="J174" s="295"/>
      <c r="K174" s="295"/>
      <c r="L174" s="295"/>
      <c r="M174" s="295"/>
      <c r="N174" s="295"/>
      <c r="Q174" s="295"/>
    </row>
    <row r="175" spans="2:30" s="277" customFormat="1" ht="6.6" customHeight="1" thickBot="1">
      <c r="E175" s="295"/>
      <c r="F175" s="295"/>
      <c r="G175" s="295"/>
      <c r="H175" s="295"/>
      <c r="I175" s="295"/>
      <c r="J175" s="295"/>
      <c r="K175" s="295"/>
      <c r="L175" s="295"/>
      <c r="M175" s="295"/>
      <c r="N175" s="295"/>
      <c r="Q175" s="295"/>
    </row>
    <row r="176" spans="2:30" s="277" customFormat="1" ht="20.25" thickBot="1">
      <c r="B176" s="289"/>
      <c r="C176" s="277" t="s">
        <v>102</v>
      </c>
      <c r="E176" s="289"/>
      <c r="F176" s="277" t="s">
        <v>233</v>
      </c>
      <c r="I176" s="296"/>
      <c r="M176" s="289"/>
      <c r="N176" s="277" t="s">
        <v>103</v>
      </c>
    </row>
    <row r="177" spans="2:29" s="277" customFormat="1" ht="10.15" customHeight="1" thickBot="1"/>
    <row r="178" spans="2:29" s="277" customFormat="1" ht="20.25" thickBot="1">
      <c r="E178" s="278" t="s">
        <v>104</v>
      </c>
      <c r="F178" s="289"/>
      <c r="G178" s="277" t="s">
        <v>234</v>
      </c>
    </row>
    <row r="179" spans="2:29" s="277" customFormat="1"/>
    <row r="180" spans="2:29" s="277" customFormat="1" ht="17.25" thickBot="1">
      <c r="B180" s="276" t="s">
        <v>259</v>
      </c>
      <c r="Y180" s="276" t="s">
        <v>260</v>
      </c>
    </row>
    <row r="181" spans="2:29" s="277" customFormat="1">
      <c r="B181" s="780"/>
      <c r="C181" s="721"/>
      <c r="D181" s="721"/>
      <c r="E181" s="721"/>
      <c r="F181" s="721"/>
      <c r="G181" s="721"/>
      <c r="H181" s="721"/>
      <c r="I181" s="721"/>
      <c r="J181" s="721"/>
      <c r="K181" s="721"/>
      <c r="L181" s="721"/>
      <c r="M181" s="721"/>
      <c r="N181" s="721"/>
      <c r="O181" s="721"/>
      <c r="P181" s="721"/>
      <c r="Q181" s="721"/>
      <c r="R181" s="721"/>
      <c r="S181" s="721"/>
      <c r="T181" s="721"/>
      <c r="U181" s="721"/>
      <c r="V181" s="721"/>
      <c r="W181" s="722"/>
      <c r="Y181" s="781"/>
      <c r="Z181" s="782"/>
      <c r="AA181" s="782"/>
      <c r="AB181" s="782"/>
      <c r="AC181" s="783"/>
    </row>
    <row r="182" spans="2:29" s="277" customFormat="1">
      <c r="B182" s="723"/>
      <c r="C182" s="724"/>
      <c r="D182" s="724"/>
      <c r="E182" s="724"/>
      <c r="F182" s="724"/>
      <c r="G182" s="724"/>
      <c r="H182" s="724"/>
      <c r="I182" s="724"/>
      <c r="J182" s="724"/>
      <c r="K182" s="724"/>
      <c r="L182" s="724"/>
      <c r="M182" s="724"/>
      <c r="N182" s="724"/>
      <c r="O182" s="724"/>
      <c r="P182" s="724"/>
      <c r="Q182" s="724"/>
      <c r="R182" s="724"/>
      <c r="S182" s="724"/>
      <c r="T182" s="724"/>
      <c r="U182" s="724"/>
      <c r="V182" s="724"/>
      <c r="W182" s="725"/>
      <c r="Y182" s="784"/>
      <c r="Z182" s="785"/>
      <c r="AA182" s="785"/>
      <c r="AB182" s="785"/>
      <c r="AC182" s="786"/>
    </row>
    <row r="183" spans="2:29" s="277" customFormat="1" ht="16.5" thickBot="1">
      <c r="B183" s="726"/>
      <c r="C183" s="727"/>
      <c r="D183" s="727"/>
      <c r="E183" s="727"/>
      <c r="F183" s="727"/>
      <c r="G183" s="727"/>
      <c r="H183" s="727"/>
      <c r="I183" s="727"/>
      <c r="J183" s="727"/>
      <c r="K183" s="727"/>
      <c r="L183" s="727"/>
      <c r="M183" s="727"/>
      <c r="N183" s="727"/>
      <c r="O183" s="727"/>
      <c r="P183" s="727"/>
      <c r="Q183" s="727"/>
      <c r="R183" s="727"/>
      <c r="S183" s="727"/>
      <c r="T183" s="727"/>
      <c r="U183" s="727"/>
      <c r="V183" s="727"/>
      <c r="W183" s="728"/>
      <c r="Y183" s="787"/>
      <c r="Z183" s="788"/>
      <c r="AA183" s="788"/>
      <c r="AB183" s="788"/>
      <c r="AC183" s="789"/>
    </row>
    <row r="184" spans="2:29" s="277" customFormat="1" ht="17.25">
      <c r="B184" s="272"/>
      <c r="C184" s="272"/>
      <c r="D184" s="272"/>
      <c r="E184" s="272"/>
      <c r="F184" s="272"/>
      <c r="G184" s="272"/>
      <c r="H184" s="272"/>
      <c r="I184" s="272"/>
      <c r="J184" s="272"/>
      <c r="K184" s="272"/>
      <c r="L184" s="272"/>
      <c r="M184" s="272"/>
      <c r="N184" s="272"/>
      <c r="O184" s="272"/>
      <c r="P184" s="272"/>
      <c r="Q184" s="272"/>
      <c r="R184" s="272"/>
      <c r="S184" s="272"/>
      <c r="T184" s="272"/>
      <c r="U184" s="272"/>
      <c r="V184" s="272"/>
      <c r="W184" s="272"/>
      <c r="Y184" s="273"/>
      <c r="Z184" s="273"/>
      <c r="AA184" s="273"/>
      <c r="AB184" s="273"/>
      <c r="AC184" s="273"/>
    </row>
  </sheetData>
  <mergeCells count="394">
    <mergeCell ref="B169:AC172"/>
    <mergeCell ref="B181:W183"/>
    <mergeCell ref="Y181:AC183"/>
    <mergeCell ref="M157:N157"/>
    <mergeCell ref="W157:X157"/>
    <mergeCell ref="Q157:R157"/>
    <mergeCell ref="K159:M159"/>
    <mergeCell ref="Q159:R159"/>
    <mergeCell ref="K161:M161"/>
    <mergeCell ref="Y161:AA161"/>
    <mergeCell ref="AB161:AD161"/>
    <mergeCell ref="B164:AC164"/>
    <mergeCell ref="K153:M153"/>
    <mergeCell ref="Y153:AA153"/>
    <mergeCell ref="AB153:AD153"/>
    <mergeCell ref="B154:F155"/>
    <mergeCell ref="G155:J155"/>
    <mergeCell ref="M155:N155"/>
    <mergeCell ref="O155:P155"/>
    <mergeCell ref="Q155:R155"/>
    <mergeCell ref="S155:T155"/>
    <mergeCell ref="AA155:AB155"/>
    <mergeCell ref="AA147:AB147"/>
    <mergeCell ref="Q146:R146"/>
    <mergeCell ref="S146:T146"/>
    <mergeCell ref="B148:F149"/>
    <mergeCell ref="M149:N149"/>
    <mergeCell ref="Q149:R149"/>
    <mergeCell ref="W149:X149"/>
    <mergeCell ref="K151:M151"/>
    <mergeCell ref="Q151:R151"/>
    <mergeCell ref="B146:D146"/>
    <mergeCell ref="E146:H146"/>
    <mergeCell ref="I146:K146"/>
    <mergeCell ref="L146:P146"/>
    <mergeCell ref="G147:J147"/>
    <mergeCell ref="M147:N147"/>
    <mergeCell ref="O147:P147"/>
    <mergeCell ref="Q147:R147"/>
    <mergeCell ref="S147:T147"/>
    <mergeCell ref="K119:M119"/>
    <mergeCell ref="Q119:R119"/>
    <mergeCell ref="K121:M121"/>
    <mergeCell ref="Y121:AA121"/>
    <mergeCell ref="AB121:AD121"/>
    <mergeCell ref="B124:AC124"/>
    <mergeCell ref="B129:AC132"/>
    <mergeCell ref="Q117:R117"/>
    <mergeCell ref="B141:W143"/>
    <mergeCell ref="Y141:AC143"/>
    <mergeCell ref="B114:F115"/>
    <mergeCell ref="G115:J115"/>
    <mergeCell ref="M115:N115"/>
    <mergeCell ref="O115:P115"/>
    <mergeCell ref="Q115:R115"/>
    <mergeCell ref="S115:T115"/>
    <mergeCell ref="AA115:AB115"/>
    <mergeCell ref="M117:N117"/>
    <mergeCell ref="W117:X117"/>
    <mergeCell ref="AA107:AB107"/>
    <mergeCell ref="B108:F109"/>
    <mergeCell ref="M109:N109"/>
    <mergeCell ref="Q109:R109"/>
    <mergeCell ref="W109:X109"/>
    <mergeCell ref="K111:M111"/>
    <mergeCell ref="Q111:R111"/>
    <mergeCell ref="K113:M113"/>
    <mergeCell ref="Y113:AA113"/>
    <mergeCell ref="AB113:AD113"/>
    <mergeCell ref="S106:T106"/>
    <mergeCell ref="G75:J75"/>
    <mergeCell ref="M75:N75"/>
    <mergeCell ref="O75:P75"/>
    <mergeCell ref="G107:J107"/>
    <mergeCell ref="M107:N107"/>
    <mergeCell ref="O107:P107"/>
    <mergeCell ref="Q107:R107"/>
    <mergeCell ref="S107:T107"/>
    <mergeCell ref="G67:J67"/>
    <mergeCell ref="M67:N67"/>
    <mergeCell ref="O67:P67"/>
    <mergeCell ref="B106:D106"/>
    <mergeCell ref="E106:H106"/>
    <mergeCell ref="I106:K106"/>
    <mergeCell ref="L106:P106"/>
    <mergeCell ref="Q77:R77"/>
    <mergeCell ref="Q75:R75"/>
    <mergeCell ref="K73:M73"/>
    <mergeCell ref="M77:N77"/>
    <mergeCell ref="K81:M81"/>
    <mergeCell ref="Q106:R106"/>
    <mergeCell ref="B68:F69"/>
    <mergeCell ref="B74:F75"/>
    <mergeCell ref="B89:AC92"/>
    <mergeCell ref="Q69:R69"/>
    <mergeCell ref="B84:AC84"/>
    <mergeCell ref="W77:X77"/>
    <mergeCell ref="Y81:AA81"/>
    <mergeCell ref="AB73:AD73"/>
    <mergeCell ref="AB81:AD81"/>
    <mergeCell ref="AA75:AB75"/>
    <mergeCell ref="S75:T75"/>
    <mergeCell ref="Q66:R66"/>
    <mergeCell ref="S66:T66"/>
    <mergeCell ref="C48:C49"/>
    <mergeCell ref="D48:D49"/>
    <mergeCell ref="B50:D51"/>
    <mergeCell ref="B52:B53"/>
    <mergeCell ref="C52:C53"/>
    <mergeCell ref="M54:M59"/>
    <mergeCell ref="N54:N59"/>
    <mergeCell ref="I66:K66"/>
    <mergeCell ref="L66:P66"/>
    <mergeCell ref="B66:D66"/>
    <mergeCell ref="E66:H66"/>
    <mergeCell ref="B62:F64"/>
    <mergeCell ref="D52:D53"/>
    <mergeCell ref="B54:B55"/>
    <mergeCell ref="C54:C55"/>
    <mergeCell ref="D54:D55"/>
    <mergeCell ref="G63:I63"/>
    <mergeCell ref="B48:B49"/>
    <mergeCell ref="I52:I53"/>
    <mergeCell ref="J52:J53"/>
    <mergeCell ref="B56:D57"/>
    <mergeCell ref="B58:B59"/>
    <mergeCell ref="A1:D1"/>
    <mergeCell ref="B101:W103"/>
    <mergeCell ref="Y101:AC103"/>
    <mergeCell ref="Q71:R71"/>
    <mergeCell ref="K79:M79"/>
    <mergeCell ref="Q79:R79"/>
    <mergeCell ref="V54:V59"/>
    <mergeCell ref="W54:W59"/>
    <mergeCell ref="X54:X59"/>
    <mergeCell ref="Y54:Y59"/>
    <mergeCell ref="Z54:Z59"/>
    <mergeCell ref="AA54:AD59"/>
    <mergeCell ref="I56:I57"/>
    <mergeCell ref="J56:J57"/>
    <mergeCell ref="I58:I59"/>
    <mergeCell ref="J58:J59"/>
    <mergeCell ref="G61:I61"/>
    <mergeCell ref="G62:I62"/>
    <mergeCell ref="M61:N61"/>
    <mergeCell ref="A54:A59"/>
    <mergeCell ref="E54:F59"/>
    <mergeCell ref="G54:H59"/>
    <mergeCell ref="I54:I55"/>
    <mergeCell ref="J54:J55"/>
    <mergeCell ref="AA42:AD47"/>
    <mergeCell ref="I44:I45"/>
    <mergeCell ref="J44:J45"/>
    <mergeCell ref="I46:I47"/>
    <mergeCell ref="J46:J47"/>
    <mergeCell ref="A48:A53"/>
    <mergeCell ref="E48:F53"/>
    <mergeCell ref="G48:H53"/>
    <mergeCell ref="I48:I49"/>
    <mergeCell ref="J48:J49"/>
    <mergeCell ref="M48:M53"/>
    <mergeCell ref="N48:N53"/>
    <mergeCell ref="O48:O53"/>
    <mergeCell ref="P48:P53"/>
    <mergeCell ref="Q48:Q53"/>
    <mergeCell ref="R48:R53"/>
    <mergeCell ref="S48:S53"/>
    <mergeCell ref="B42:B43"/>
    <mergeCell ref="C42:C43"/>
    <mergeCell ref="D42:D43"/>
    <mergeCell ref="B44:D45"/>
    <mergeCell ref="B46:B47"/>
    <mergeCell ref="C46:C47"/>
    <mergeCell ref="D46:D47"/>
    <mergeCell ref="AA36:AD41"/>
    <mergeCell ref="I38:I39"/>
    <mergeCell ref="J38:J39"/>
    <mergeCell ref="I40:I41"/>
    <mergeCell ref="J40:J41"/>
    <mergeCell ref="A42:A47"/>
    <mergeCell ref="E42:F47"/>
    <mergeCell ref="G42:H47"/>
    <mergeCell ref="I42:I43"/>
    <mergeCell ref="J42:J43"/>
    <mergeCell ref="M42:M47"/>
    <mergeCell ref="N42:N47"/>
    <mergeCell ref="O42:O47"/>
    <mergeCell ref="P42:P47"/>
    <mergeCell ref="Q42:Q47"/>
    <mergeCell ref="R42:R47"/>
    <mergeCell ref="S42:S47"/>
    <mergeCell ref="T42:T47"/>
    <mergeCell ref="U42:U47"/>
    <mergeCell ref="V42:V47"/>
    <mergeCell ref="W42:W47"/>
    <mergeCell ref="O36:O41"/>
    <mergeCell ref="P36:P41"/>
    <mergeCell ref="Q36:Q41"/>
    <mergeCell ref="R36:R41"/>
    <mergeCell ref="S36:S41"/>
    <mergeCell ref="T36:T41"/>
    <mergeCell ref="U36:U41"/>
    <mergeCell ref="V36:V41"/>
    <mergeCell ref="W36:W41"/>
    <mergeCell ref="I34:I35"/>
    <mergeCell ref="J34:J35"/>
    <mergeCell ref="A36:A41"/>
    <mergeCell ref="E36:F41"/>
    <mergeCell ref="G36:H41"/>
    <mergeCell ref="I36:I37"/>
    <mergeCell ref="J36:J37"/>
    <mergeCell ref="M36:M41"/>
    <mergeCell ref="N36:N41"/>
    <mergeCell ref="B38:D39"/>
    <mergeCell ref="B40:B41"/>
    <mergeCell ref="C40:C41"/>
    <mergeCell ref="D40:D41"/>
    <mergeCell ref="AA24:AD29"/>
    <mergeCell ref="I26:I27"/>
    <mergeCell ref="J26:J27"/>
    <mergeCell ref="I28:I29"/>
    <mergeCell ref="J28:J29"/>
    <mergeCell ref="A30:A35"/>
    <mergeCell ref="E30:F35"/>
    <mergeCell ref="G30:H35"/>
    <mergeCell ref="I30:I31"/>
    <mergeCell ref="J30:J31"/>
    <mergeCell ref="M30:M35"/>
    <mergeCell ref="N30:N35"/>
    <mergeCell ref="O30:O35"/>
    <mergeCell ref="P30:P35"/>
    <mergeCell ref="Q30:Q35"/>
    <mergeCell ref="R30:R35"/>
    <mergeCell ref="S30:S35"/>
    <mergeCell ref="T30:T35"/>
    <mergeCell ref="U30:U35"/>
    <mergeCell ref="V30:V35"/>
    <mergeCell ref="W30:W35"/>
    <mergeCell ref="AA30:AD35"/>
    <mergeCell ref="I32:I33"/>
    <mergeCell ref="J32:J33"/>
    <mergeCell ref="M24:M29"/>
    <mergeCell ref="N24:N29"/>
    <mergeCell ref="O24:O29"/>
    <mergeCell ref="P24:P29"/>
    <mergeCell ref="Q24:Q29"/>
    <mergeCell ref="R24:R29"/>
    <mergeCell ref="S24:S29"/>
    <mergeCell ref="T24:T29"/>
    <mergeCell ref="U24:U29"/>
    <mergeCell ref="A24:A29"/>
    <mergeCell ref="E24:F29"/>
    <mergeCell ref="G24:H29"/>
    <mergeCell ref="I24:I25"/>
    <mergeCell ref="J24:J25"/>
    <mergeCell ref="A18:A23"/>
    <mergeCell ref="C22:C23"/>
    <mergeCell ref="D22:D23"/>
    <mergeCell ref="B20:D21"/>
    <mergeCell ref="B24:B25"/>
    <mergeCell ref="C24:C25"/>
    <mergeCell ref="D24:D25"/>
    <mergeCell ref="B26:D27"/>
    <mergeCell ref="B28:B29"/>
    <mergeCell ref="C28:C29"/>
    <mergeCell ref="D28:D29"/>
    <mergeCell ref="B18:B19"/>
    <mergeCell ref="C18:C19"/>
    <mergeCell ref="D18:D19"/>
    <mergeCell ref="B22:B23"/>
    <mergeCell ref="Q67:R67"/>
    <mergeCell ref="S67:T67"/>
    <mergeCell ref="Y73:AA73"/>
    <mergeCell ref="K71:M71"/>
    <mergeCell ref="M69:N69"/>
    <mergeCell ref="W69:X69"/>
    <mergeCell ref="AA67:AB67"/>
    <mergeCell ref="R18:R23"/>
    <mergeCell ref="E18:F23"/>
    <mergeCell ref="S18:S23"/>
    <mergeCell ref="T18:T23"/>
    <mergeCell ref="U18:U23"/>
    <mergeCell ref="M18:M23"/>
    <mergeCell ref="N18:N23"/>
    <mergeCell ref="O18:O23"/>
    <mergeCell ref="P18:P23"/>
    <mergeCell ref="Q18:Q23"/>
    <mergeCell ref="G18:H23"/>
    <mergeCell ref="I18:I19"/>
    <mergeCell ref="I20:I21"/>
    <mergeCell ref="I22:I23"/>
    <mergeCell ref="J18:J19"/>
    <mergeCell ref="J20:J21"/>
    <mergeCell ref="J22:J23"/>
    <mergeCell ref="X18:X23"/>
    <mergeCell ref="Y18:Y23"/>
    <mergeCell ref="Z18:Z23"/>
    <mergeCell ref="V18:V23"/>
    <mergeCell ref="W18:W23"/>
    <mergeCell ref="V24:V29"/>
    <mergeCell ref="W24:W29"/>
    <mergeCell ref="X24:X29"/>
    <mergeCell ref="Y24:Y29"/>
    <mergeCell ref="Z24:Z29"/>
    <mergeCell ref="X30:X35"/>
    <mergeCell ref="Y30:Y35"/>
    <mergeCell ref="Z30:Z35"/>
    <mergeCell ref="X36:X41"/>
    <mergeCell ref="Y36:Y41"/>
    <mergeCell ref="Z36:Z41"/>
    <mergeCell ref="X42:X47"/>
    <mergeCell ref="Y42:Y47"/>
    <mergeCell ref="Z42:Z47"/>
    <mergeCell ref="AA18:AD23"/>
    <mergeCell ref="B11:H11"/>
    <mergeCell ref="M11:O11"/>
    <mergeCell ref="P11:R11"/>
    <mergeCell ref="AA11:AD13"/>
    <mergeCell ref="X12:X17"/>
    <mergeCell ref="Y12:Y17"/>
    <mergeCell ref="S12:S17"/>
    <mergeCell ref="Z12:Z17"/>
    <mergeCell ref="B13:G13"/>
    <mergeCell ref="B14:H14"/>
    <mergeCell ref="R12:R17"/>
    <mergeCell ref="I11:L11"/>
    <mergeCell ref="W12:W17"/>
    <mergeCell ref="P12:P17"/>
    <mergeCell ref="Q12:Q17"/>
    <mergeCell ref="AA14:AD16"/>
    <mergeCell ref="AA17:AD17"/>
    <mergeCell ref="W11:X11"/>
    <mergeCell ref="I12:L13"/>
    <mergeCell ref="I14:L14"/>
    <mergeCell ref="I15:L16"/>
    <mergeCell ref="S11:V11"/>
    <mergeCell ref="B16:G16"/>
    <mergeCell ref="P2:T4"/>
    <mergeCell ref="U2:AD4"/>
    <mergeCell ref="B7:H7"/>
    <mergeCell ref="AB7:AD7"/>
    <mergeCell ref="B8:G8"/>
    <mergeCell ref="AB8:AD9"/>
    <mergeCell ref="B9:G9"/>
    <mergeCell ref="I7:L7"/>
    <mergeCell ref="I8:L9"/>
    <mergeCell ref="M8:O9"/>
    <mergeCell ref="M7:Y7"/>
    <mergeCell ref="P8:Y9"/>
    <mergeCell ref="Z7:AA7"/>
    <mergeCell ref="Z8:AA9"/>
    <mergeCell ref="B3:D3"/>
    <mergeCell ref="E17:F17"/>
    <mergeCell ref="G17:H17"/>
    <mergeCell ref="I17:J17"/>
    <mergeCell ref="Y11:Z11"/>
    <mergeCell ref="B12:G12"/>
    <mergeCell ref="M12:M17"/>
    <mergeCell ref="N12:N17"/>
    <mergeCell ref="O12:O17"/>
    <mergeCell ref="T12:T17"/>
    <mergeCell ref="U12:U17"/>
    <mergeCell ref="V12:V17"/>
    <mergeCell ref="K17:L17"/>
    <mergeCell ref="B15:G15"/>
    <mergeCell ref="B30:B31"/>
    <mergeCell ref="C30:C31"/>
    <mergeCell ref="D30:D31"/>
    <mergeCell ref="B32:D33"/>
    <mergeCell ref="B34:B35"/>
    <mergeCell ref="C34:C35"/>
    <mergeCell ref="D34:D35"/>
    <mergeCell ref="B36:B37"/>
    <mergeCell ref="C36:C37"/>
    <mergeCell ref="D36:D37"/>
    <mergeCell ref="C58:C59"/>
    <mergeCell ref="D58:D59"/>
    <mergeCell ref="AA48:AD53"/>
    <mergeCell ref="I50:I51"/>
    <mergeCell ref="J50:J51"/>
    <mergeCell ref="O54:O59"/>
    <mergeCell ref="P54:P59"/>
    <mergeCell ref="Q54:Q59"/>
    <mergeCell ref="R54:R59"/>
    <mergeCell ref="S54:S59"/>
    <mergeCell ref="T54:T59"/>
    <mergeCell ref="U54:U59"/>
    <mergeCell ref="X48:X53"/>
    <mergeCell ref="T48:T53"/>
    <mergeCell ref="U48:U53"/>
    <mergeCell ref="V48:V53"/>
    <mergeCell ref="W48:W53"/>
    <mergeCell ref="Y48:Y53"/>
    <mergeCell ref="Z48:Z53"/>
  </mergeCells>
  <phoneticPr fontId="6"/>
  <dataValidations count="3">
    <dataValidation type="list" allowBlank="1" showInputMessage="1" showErrorMessage="1" sqref="I36:I38 I42:I44 I48:I50 I54:I56 M60:Y60 I22 I18:I20 K18:K59 I60 M176 I28 I34 I40 I46 I52 I58 I24:I26 I30:I32 E96 B96 F98 M96 E136 B136 F138 M136 E176 B176 F178 M18:X59" xr:uid="{044419F3-9EC0-43ED-BECC-FE0117F774D2}">
      <formula1>",○"</formula1>
    </dataValidation>
    <dataValidation type="list" allowBlank="1" showInputMessage="1" showErrorMessage="1" sqref="D18 D22 D60 D24 D30 D36 D42 D48 D54 D28 D34 D40 D46 D52 D58" xr:uid="{5F813A1E-8470-4C26-94F1-AF53FDE49469}">
      <formula1>"日,月,火,水,木,金,土"</formula1>
    </dataValidation>
    <dataValidation type="list" allowBlank="1" showInputMessage="1" showErrorMessage="1" sqref="AB73:AD73 AB81:AD81 AB113:AD113 AB121:AD121 AB153:AD153 AB161:AD161" xr:uid="{E85E0B3D-FEFE-477A-9344-BFB1E2C80605}">
      <formula1>"短期入所型,通所型,居宅訪問型"</formula1>
    </dataValidation>
  </dataValidations>
  <printOptions horizontalCentered="1" verticalCentered="1"/>
  <pageMargins left="0.43307086614173229" right="0.43307086614173229" top="0.55118110236220474" bottom="0.55118110236220474" header="0" footer="0"/>
  <pageSetup paperSize="9" scale="57" fitToHeight="0" orientation="landscape" blackAndWhite="1" r:id="rId1"/>
  <rowBreaks count="3" manualBreakCount="3">
    <brk id="64" max="29" man="1"/>
    <brk id="104" max="16383" man="1"/>
    <brk id="14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B1:L51"/>
  <sheetViews>
    <sheetView view="pageBreakPreview" topLeftCell="A12" zoomScale="55" zoomScaleNormal="100" zoomScaleSheetLayoutView="55" workbookViewId="0">
      <selection activeCell="I5" sqref="I5:K5"/>
    </sheetView>
  </sheetViews>
  <sheetFormatPr defaultColWidth="11.25" defaultRowHeight="22.5" customHeight="1"/>
  <cols>
    <col min="1" max="1" width="3.75" style="1" customWidth="1"/>
    <col min="2" max="2" width="7.5" style="1" customWidth="1"/>
    <col min="3" max="3" width="13.125" style="1" customWidth="1"/>
    <col min="4" max="4" width="15" style="1" customWidth="1"/>
    <col min="5" max="5" width="16.875" style="1" customWidth="1"/>
    <col min="6" max="6" width="18.125" style="1" customWidth="1"/>
    <col min="7" max="8" width="16.875" style="1" customWidth="1"/>
    <col min="9" max="9" width="16.875" style="2" customWidth="1"/>
    <col min="10" max="10" width="3.75" style="2" customWidth="1"/>
    <col min="11" max="11" width="13" style="2" customWidth="1"/>
    <col min="12" max="12" width="3.75" style="1" customWidth="1"/>
    <col min="13" max="16384" width="11.25" style="1"/>
  </cols>
  <sheetData>
    <row r="1" spans="2:12" ht="27" customHeight="1">
      <c r="B1" s="813" t="s">
        <v>307</v>
      </c>
      <c r="C1" s="813"/>
      <c r="D1" s="5"/>
      <c r="J1" s="825" t="s">
        <v>302</v>
      </c>
      <c r="K1" s="825"/>
      <c r="L1" s="825"/>
    </row>
    <row r="2" spans="2:12" ht="33.75" customHeight="1">
      <c r="B2" s="197"/>
      <c r="C2" s="197"/>
      <c r="D2" s="197"/>
      <c r="E2" s="197"/>
      <c r="F2" s="197"/>
      <c r="G2" s="197"/>
      <c r="H2" s="197"/>
      <c r="I2" s="439"/>
      <c r="J2" s="198"/>
      <c r="K2" s="440" t="s">
        <v>344</v>
      </c>
    </row>
    <row r="3" spans="2:12" ht="22.5" customHeight="1">
      <c r="B3" s="197"/>
      <c r="C3" s="197"/>
      <c r="D3" s="197"/>
      <c r="E3" s="197"/>
      <c r="F3" s="197"/>
      <c r="G3" s="814" t="s">
        <v>281</v>
      </c>
      <c r="H3" s="820" t="s">
        <v>343</v>
      </c>
      <c r="I3" s="820"/>
      <c r="J3" s="820"/>
      <c r="K3" s="820"/>
    </row>
    <row r="4" spans="2:12" ht="22.5" customHeight="1">
      <c r="B4" s="197"/>
      <c r="C4" s="197"/>
      <c r="D4" s="197"/>
      <c r="E4" s="197"/>
      <c r="F4" s="197"/>
      <c r="G4" s="814"/>
      <c r="H4" s="820"/>
      <c r="I4" s="820"/>
      <c r="J4" s="820"/>
      <c r="K4" s="820"/>
    </row>
    <row r="5" spans="2:12" ht="22.5" customHeight="1">
      <c r="B5" s="197"/>
      <c r="C5" s="197"/>
      <c r="D5" s="197"/>
      <c r="E5" s="197"/>
      <c r="F5" s="197"/>
      <c r="G5" s="199"/>
      <c r="H5" s="198" t="s">
        <v>282</v>
      </c>
      <c r="I5" s="821"/>
      <c r="J5" s="821"/>
      <c r="K5" s="821"/>
      <c r="L5" s="193" t="s">
        <v>237</v>
      </c>
    </row>
    <row r="6" spans="2:12" ht="18" customHeight="1">
      <c r="B6" s="197"/>
      <c r="C6" s="197"/>
      <c r="D6" s="197"/>
      <c r="E6" s="197"/>
      <c r="F6" s="197"/>
      <c r="G6" s="197"/>
      <c r="H6" s="200"/>
      <c r="I6" s="200"/>
      <c r="J6" s="200"/>
      <c r="K6" s="200"/>
    </row>
    <row r="7" spans="2:12" ht="33" customHeight="1">
      <c r="B7" s="197"/>
      <c r="C7" s="197"/>
      <c r="D7" s="819" t="s">
        <v>318</v>
      </c>
      <c r="E7" s="819"/>
      <c r="F7" s="818" t="s">
        <v>279</v>
      </c>
      <c r="G7" s="818"/>
      <c r="H7" s="818"/>
      <c r="I7" s="818"/>
      <c r="J7" s="201"/>
      <c r="K7" s="201"/>
    </row>
    <row r="8" spans="2:12" ht="11.25" customHeight="1">
      <c r="B8" s="197"/>
      <c r="C8" s="197"/>
      <c r="D8" s="197"/>
      <c r="E8" s="197"/>
      <c r="F8" s="197"/>
      <c r="G8" s="197"/>
      <c r="H8" s="197"/>
      <c r="I8" s="198"/>
      <c r="J8" s="198"/>
      <c r="K8" s="198"/>
    </row>
    <row r="9" spans="2:12" ht="22.5" customHeight="1">
      <c r="B9" s="817" t="str">
        <f>D7</f>
        <v>守口市</v>
      </c>
      <c r="C9" s="817"/>
      <c r="D9" s="202" t="s">
        <v>278</v>
      </c>
      <c r="E9" s="197"/>
      <c r="F9" s="197"/>
      <c r="G9" s="197"/>
      <c r="H9" s="197"/>
      <c r="I9" s="198"/>
      <c r="J9" s="198"/>
      <c r="K9" s="198"/>
    </row>
    <row r="10" spans="2:12" ht="12" customHeight="1" thickBot="1">
      <c r="B10" s="197"/>
      <c r="C10" s="197"/>
      <c r="D10" s="197"/>
      <c r="E10" s="197"/>
      <c r="F10" s="197"/>
      <c r="G10" s="197"/>
      <c r="H10" s="197"/>
      <c r="I10" s="198"/>
      <c r="J10" s="198"/>
      <c r="K10" s="198"/>
    </row>
    <row r="11" spans="2:12" ht="22.5" customHeight="1" thickTop="1">
      <c r="B11" s="815" t="s">
        <v>1</v>
      </c>
      <c r="C11" s="816"/>
      <c r="D11" s="822"/>
      <c r="E11" s="823"/>
      <c r="F11" s="824"/>
      <c r="G11" s="794" t="s">
        <v>2</v>
      </c>
      <c r="H11" s="797" t="s">
        <v>347</v>
      </c>
      <c r="I11" s="800" t="s">
        <v>3</v>
      </c>
      <c r="J11" s="803" t="s">
        <v>348</v>
      </c>
      <c r="K11" s="804"/>
    </row>
    <row r="12" spans="2:12" ht="33.75" customHeight="1">
      <c r="B12" s="790" t="s">
        <v>4</v>
      </c>
      <c r="C12" s="791"/>
      <c r="D12" s="809" t="s">
        <v>327</v>
      </c>
      <c r="E12" s="810"/>
      <c r="F12" s="203" t="s">
        <v>345</v>
      </c>
      <c r="G12" s="795"/>
      <c r="H12" s="798"/>
      <c r="I12" s="801"/>
      <c r="J12" s="805"/>
      <c r="K12" s="806"/>
    </row>
    <row r="13" spans="2:12" ht="40.15" customHeight="1" thickBot="1">
      <c r="B13" s="792"/>
      <c r="C13" s="793"/>
      <c r="D13" s="811"/>
      <c r="E13" s="812"/>
      <c r="F13" s="204" t="s">
        <v>346</v>
      </c>
      <c r="G13" s="796"/>
      <c r="H13" s="799"/>
      <c r="I13" s="802"/>
      <c r="J13" s="807"/>
      <c r="K13" s="808"/>
    </row>
    <row r="14" spans="2:12" ht="33.75" customHeight="1" thickTop="1" thickBot="1">
      <c r="B14" s="854" t="s">
        <v>258</v>
      </c>
      <c r="C14" s="855"/>
      <c r="D14" s="856"/>
      <c r="E14" s="857"/>
      <c r="F14" s="857"/>
      <c r="G14" s="857"/>
      <c r="H14" s="857"/>
      <c r="I14" s="857"/>
      <c r="J14" s="857"/>
      <c r="K14" s="858"/>
    </row>
    <row r="15" spans="2:12" ht="11.25" customHeight="1" thickTop="1">
      <c r="B15" s="197"/>
      <c r="C15" s="197"/>
      <c r="D15" s="197"/>
      <c r="E15" s="197"/>
      <c r="F15" s="197"/>
      <c r="G15" s="197"/>
      <c r="H15" s="197"/>
      <c r="I15" s="198"/>
      <c r="J15" s="198"/>
      <c r="K15" s="198"/>
    </row>
    <row r="16" spans="2:12" ht="27" customHeight="1" thickBot="1">
      <c r="B16" s="205" t="s">
        <v>252</v>
      </c>
      <c r="C16" s="197"/>
      <c r="D16" s="197"/>
      <c r="E16" s="197"/>
      <c r="F16" s="197"/>
      <c r="G16" s="197"/>
      <c r="H16" s="197"/>
      <c r="I16" s="198"/>
      <c r="J16" s="198"/>
      <c r="K16" s="206"/>
    </row>
    <row r="17" spans="2:11" s="4" customFormat="1" ht="33" customHeight="1">
      <c r="B17" s="845" t="s">
        <v>5</v>
      </c>
      <c r="C17" s="846"/>
      <c r="D17" s="846"/>
      <c r="E17" s="207" t="s">
        <v>349</v>
      </c>
      <c r="F17" s="832" t="s">
        <v>8</v>
      </c>
      <c r="G17" s="832"/>
      <c r="H17" s="832"/>
      <c r="I17" s="832"/>
      <c r="J17" s="208"/>
      <c r="K17" s="209"/>
    </row>
    <row r="18" spans="2:11" s="4" customFormat="1" ht="33" customHeight="1">
      <c r="B18" s="848"/>
      <c r="C18" s="817"/>
      <c r="D18" s="817"/>
      <c r="E18" s="210" t="s">
        <v>20</v>
      </c>
      <c r="F18" s="871" t="s">
        <v>9</v>
      </c>
      <c r="G18" s="871"/>
      <c r="H18" s="871"/>
      <c r="I18" s="871"/>
      <c r="J18" s="211"/>
      <c r="K18" s="212"/>
    </row>
    <row r="19" spans="2:11" s="4" customFormat="1" ht="33" customHeight="1">
      <c r="B19" s="848"/>
      <c r="C19" s="817"/>
      <c r="D19" s="817"/>
      <c r="E19" s="210" t="s">
        <v>20</v>
      </c>
      <c r="F19" s="871" t="s">
        <v>10</v>
      </c>
      <c r="G19" s="871"/>
      <c r="H19" s="871"/>
      <c r="I19" s="871"/>
      <c r="J19" s="211"/>
      <c r="K19" s="212"/>
    </row>
    <row r="20" spans="2:11" s="4" customFormat="1" ht="33" customHeight="1">
      <c r="B20" s="848"/>
      <c r="C20" s="817"/>
      <c r="D20" s="817"/>
      <c r="E20" s="213" t="s">
        <v>20</v>
      </c>
      <c r="F20" s="214" t="s">
        <v>11</v>
      </c>
      <c r="G20" s="214"/>
      <c r="H20" s="214"/>
      <c r="I20" s="214"/>
      <c r="J20" s="215"/>
      <c r="K20" s="216"/>
    </row>
    <row r="21" spans="2:11" s="4" customFormat="1" ht="33" customHeight="1" thickBot="1">
      <c r="B21" s="851"/>
      <c r="C21" s="852"/>
      <c r="D21" s="852"/>
      <c r="E21" s="217" t="s">
        <v>20</v>
      </c>
      <c r="F21" s="218" t="s">
        <v>60</v>
      </c>
      <c r="G21" s="218" t="s">
        <v>236</v>
      </c>
      <c r="H21" s="218"/>
      <c r="I21" s="218"/>
      <c r="J21" s="219"/>
      <c r="K21" s="220" t="s">
        <v>237</v>
      </c>
    </row>
    <row r="22" spans="2:11" s="4" customFormat="1" ht="33" customHeight="1">
      <c r="B22" s="845" t="s">
        <v>6</v>
      </c>
      <c r="C22" s="846"/>
      <c r="D22" s="847"/>
      <c r="E22" s="207" t="s">
        <v>20</v>
      </c>
      <c r="F22" s="832" t="s">
        <v>12</v>
      </c>
      <c r="G22" s="832"/>
      <c r="H22" s="832"/>
      <c r="I22" s="832"/>
      <c r="J22" s="208"/>
      <c r="K22" s="209"/>
    </row>
    <row r="23" spans="2:11" s="4" customFormat="1" ht="33" customHeight="1">
      <c r="B23" s="848"/>
      <c r="C23" s="849"/>
      <c r="D23" s="850"/>
      <c r="E23" s="210" t="s">
        <v>20</v>
      </c>
      <c r="F23" s="871" t="s">
        <v>13</v>
      </c>
      <c r="G23" s="871"/>
      <c r="H23" s="871"/>
      <c r="I23" s="871"/>
      <c r="J23" s="211"/>
      <c r="K23" s="212"/>
    </row>
    <row r="24" spans="2:11" s="4" customFormat="1" ht="33" customHeight="1">
      <c r="B24" s="848"/>
      <c r="C24" s="849"/>
      <c r="D24" s="850"/>
      <c r="E24" s="210" t="s">
        <v>350</v>
      </c>
      <c r="F24" s="871" t="s">
        <v>14</v>
      </c>
      <c r="G24" s="871"/>
      <c r="H24" s="871"/>
      <c r="I24" s="871"/>
      <c r="J24" s="211"/>
      <c r="K24" s="212"/>
    </row>
    <row r="25" spans="2:11" s="4" customFormat="1" ht="33" customHeight="1">
      <c r="B25" s="848"/>
      <c r="C25" s="849"/>
      <c r="D25" s="850"/>
      <c r="E25" s="210" t="s">
        <v>20</v>
      </c>
      <c r="F25" s="871" t="s">
        <v>15</v>
      </c>
      <c r="G25" s="871"/>
      <c r="H25" s="871"/>
      <c r="I25" s="871"/>
      <c r="J25" s="211"/>
      <c r="K25" s="212"/>
    </row>
    <row r="26" spans="2:11" s="4" customFormat="1" ht="33" customHeight="1">
      <c r="B26" s="848"/>
      <c r="C26" s="849"/>
      <c r="D26" s="850"/>
      <c r="E26" s="210" t="s">
        <v>20</v>
      </c>
      <c r="F26" s="871" t="s">
        <v>16</v>
      </c>
      <c r="G26" s="871"/>
      <c r="H26" s="871"/>
      <c r="I26" s="871"/>
      <c r="J26" s="211"/>
      <c r="K26" s="212"/>
    </row>
    <row r="27" spans="2:11" s="4" customFormat="1" ht="33" customHeight="1">
      <c r="B27" s="848"/>
      <c r="C27" s="849"/>
      <c r="D27" s="850"/>
      <c r="E27" s="213" t="s">
        <v>238</v>
      </c>
      <c r="F27" s="833" t="s">
        <v>17</v>
      </c>
      <c r="G27" s="833"/>
      <c r="H27" s="833"/>
      <c r="I27" s="833"/>
      <c r="J27" s="215"/>
      <c r="K27" s="216"/>
    </row>
    <row r="28" spans="2:11" s="4" customFormat="1" ht="33" customHeight="1" thickBot="1">
      <c r="B28" s="851"/>
      <c r="C28" s="852"/>
      <c r="D28" s="853"/>
      <c r="E28" s="217" t="s">
        <v>350</v>
      </c>
      <c r="F28" s="218" t="s">
        <v>60</v>
      </c>
      <c r="G28" s="218" t="s">
        <v>351</v>
      </c>
      <c r="H28" s="218"/>
      <c r="I28" s="218"/>
      <c r="J28" s="219"/>
      <c r="K28" s="220" t="s">
        <v>237</v>
      </c>
    </row>
    <row r="29" spans="2:11" s="4" customFormat="1" ht="33" customHeight="1">
      <c r="B29" s="845" t="s">
        <v>7</v>
      </c>
      <c r="C29" s="846"/>
      <c r="D29" s="847"/>
      <c r="E29" s="207" t="s">
        <v>20</v>
      </c>
      <c r="F29" s="832" t="s">
        <v>18</v>
      </c>
      <c r="G29" s="832"/>
      <c r="H29" s="832"/>
      <c r="I29" s="832"/>
      <c r="J29" s="208"/>
      <c r="K29" s="209"/>
    </row>
    <row r="30" spans="2:11" s="4" customFormat="1" ht="33" customHeight="1">
      <c r="B30" s="848"/>
      <c r="C30" s="849"/>
      <c r="D30" s="850"/>
      <c r="E30" s="213" t="s">
        <v>20</v>
      </c>
      <c r="F30" s="833" t="s">
        <v>19</v>
      </c>
      <c r="G30" s="833"/>
      <c r="H30" s="833"/>
      <c r="I30" s="833"/>
      <c r="J30" s="215"/>
      <c r="K30" s="216"/>
    </row>
    <row r="31" spans="2:11" s="4" customFormat="1" ht="33" customHeight="1" thickBot="1">
      <c r="B31" s="851"/>
      <c r="C31" s="852"/>
      <c r="D31" s="853"/>
      <c r="E31" s="217" t="s">
        <v>350</v>
      </c>
      <c r="F31" s="218" t="s">
        <v>60</v>
      </c>
      <c r="G31" s="218" t="s">
        <v>352</v>
      </c>
      <c r="H31" s="218"/>
      <c r="I31" s="218"/>
      <c r="J31" s="219"/>
      <c r="K31" s="220" t="s">
        <v>237</v>
      </c>
    </row>
    <row r="32" spans="2:11" ht="9.6" customHeight="1" thickBot="1">
      <c r="B32" s="197"/>
      <c r="C32" s="197"/>
      <c r="D32" s="197"/>
      <c r="E32" s="197"/>
      <c r="F32" s="197"/>
      <c r="G32" s="197"/>
      <c r="H32" s="197"/>
      <c r="I32" s="198"/>
      <c r="J32" s="198"/>
      <c r="K32" s="206"/>
    </row>
    <row r="33" spans="2:11" ht="22.5" customHeight="1">
      <c r="B33" s="826" t="s">
        <v>0</v>
      </c>
      <c r="C33" s="827"/>
      <c r="D33" s="827"/>
      <c r="E33" s="834" t="s">
        <v>360</v>
      </c>
      <c r="F33" s="835"/>
      <c r="G33" s="835"/>
      <c r="H33" s="835"/>
      <c r="I33" s="835"/>
      <c r="J33" s="835"/>
      <c r="K33" s="836"/>
    </row>
    <row r="34" spans="2:11" ht="22.5" customHeight="1">
      <c r="B34" s="828"/>
      <c r="C34" s="801"/>
      <c r="D34" s="801"/>
      <c r="E34" s="837"/>
      <c r="F34" s="838"/>
      <c r="G34" s="838"/>
      <c r="H34" s="838"/>
      <c r="I34" s="838"/>
      <c r="J34" s="838"/>
      <c r="K34" s="839"/>
    </row>
    <row r="35" spans="2:11" ht="22.5" customHeight="1">
      <c r="B35" s="828"/>
      <c r="C35" s="801"/>
      <c r="D35" s="801"/>
      <c r="E35" s="837"/>
      <c r="F35" s="838"/>
      <c r="G35" s="838"/>
      <c r="H35" s="838"/>
      <c r="I35" s="838"/>
      <c r="J35" s="838"/>
      <c r="K35" s="839"/>
    </row>
    <row r="36" spans="2:11" ht="22.5" customHeight="1">
      <c r="B36" s="828"/>
      <c r="C36" s="801"/>
      <c r="D36" s="801"/>
      <c r="E36" s="837"/>
      <c r="F36" s="838"/>
      <c r="G36" s="838"/>
      <c r="H36" s="838"/>
      <c r="I36" s="838"/>
      <c r="J36" s="838"/>
      <c r="K36" s="839"/>
    </row>
    <row r="37" spans="2:11" ht="22.5" customHeight="1">
      <c r="B37" s="828"/>
      <c r="C37" s="801"/>
      <c r="D37" s="801"/>
      <c r="E37" s="837"/>
      <c r="F37" s="838"/>
      <c r="G37" s="838"/>
      <c r="H37" s="838"/>
      <c r="I37" s="838"/>
      <c r="J37" s="838"/>
      <c r="K37" s="839"/>
    </row>
    <row r="38" spans="2:11" ht="22.5" customHeight="1">
      <c r="B38" s="828"/>
      <c r="C38" s="801"/>
      <c r="D38" s="801"/>
      <c r="E38" s="837"/>
      <c r="F38" s="838"/>
      <c r="G38" s="838"/>
      <c r="H38" s="838"/>
      <c r="I38" s="838"/>
      <c r="J38" s="838"/>
      <c r="K38" s="839"/>
    </row>
    <row r="39" spans="2:11" ht="22.5" customHeight="1" thickBot="1">
      <c r="B39" s="829"/>
      <c r="C39" s="830"/>
      <c r="D39" s="830"/>
      <c r="E39" s="840"/>
      <c r="F39" s="841"/>
      <c r="G39" s="841"/>
      <c r="H39" s="841"/>
      <c r="I39" s="841"/>
      <c r="J39" s="841"/>
      <c r="K39" s="842"/>
    </row>
    <row r="40" spans="2:11" ht="68.45" customHeight="1" thickBot="1">
      <c r="B40" s="843" t="s">
        <v>107</v>
      </c>
      <c r="C40" s="843"/>
      <c r="D40" s="843"/>
      <c r="E40" s="844" t="s">
        <v>353</v>
      </c>
      <c r="F40" s="844"/>
      <c r="G40" s="844"/>
      <c r="H40" s="844"/>
      <c r="I40" s="844"/>
      <c r="J40" s="844"/>
      <c r="K40" s="844"/>
    </row>
    <row r="41" spans="2:11" s="3" customFormat="1" ht="11.25" customHeight="1">
      <c r="B41" s="221"/>
      <c r="C41" s="222"/>
      <c r="D41" s="221"/>
      <c r="E41" s="221"/>
      <c r="F41" s="221"/>
      <c r="G41" s="221"/>
      <c r="H41" s="221"/>
      <c r="I41" s="223"/>
      <c r="J41" s="223"/>
      <c r="K41" s="224"/>
    </row>
    <row r="42" spans="2:11" s="3" customFormat="1" ht="12.6" customHeight="1">
      <c r="B42" s="831"/>
      <c r="C42" s="831"/>
      <c r="D42" s="831"/>
      <c r="E42" s="831"/>
      <c r="F42" s="221"/>
      <c r="G42" s="221"/>
      <c r="H42" s="221"/>
      <c r="I42" s="223"/>
      <c r="J42" s="223"/>
      <c r="K42" s="224"/>
    </row>
    <row r="43" spans="2:11" ht="11.25" customHeight="1">
      <c r="B43" s="197"/>
      <c r="C43" s="197"/>
      <c r="D43" s="197"/>
      <c r="E43" s="197"/>
      <c r="F43" s="197"/>
      <c r="G43" s="197"/>
      <c r="H43" s="197"/>
      <c r="I43" s="198"/>
      <c r="J43" s="198"/>
      <c r="K43" s="198"/>
    </row>
    <row r="44" spans="2:11" ht="36" customHeight="1" thickBot="1">
      <c r="B44" s="225" t="s">
        <v>354</v>
      </c>
      <c r="C44" s="226"/>
      <c r="D44" s="225"/>
      <c r="E44" s="225"/>
      <c r="F44" s="227"/>
      <c r="G44" s="227"/>
      <c r="H44" s="227"/>
      <c r="I44" s="228"/>
      <c r="J44" s="226"/>
      <c r="K44" s="228" t="s">
        <v>355</v>
      </c>
    </row>
    <row r="45" spans="2:11" ht="11.25" customHeight="1" thickTop="1">
      <c r="B45" s="197"/>
      <c r="C45" s="197"/>
      <c r="D45" s="197"/>
      <c r="E45" s="197"/>
      <c r="F45" s="197"/>
      <c r="G45" s="197"/>
      <c r="H45" s="197"/>
      <c r="I45" s="198"/>
      <c r="J45" s="198"/>
      <c r="K45" s="198"/>
    </row>
    <row r="46" spans="2:11" ht="10.5" customHeight="1">
      <c r="B46" s="197"/>
      <c r="C46" s="197"/>
      <c r="D46" s="197"/>
      <c r="E46" s="197"/>
      <c r="F46" s="197"/>
      <c r="G46" s="197"/>
      <c r="H46" s="197"/>
      <c r="I46" s="198"/>
      <c r="J46" s="198"/>
      <c r="K46" s="198"/>
    </row>
    <row r="47" spans="2:11" ht="11.45" customHeight="1" thickBot="1">
      <c r="B47" s="197"/>
      <c r="C47" s="197"/>
      <c r="D47" s="197"/>
      <c r="E47" s="197"/>
      <c r="F47" s="197"/>
      <c r="G47" s="197"/>
      <c r="H47" s="197"/>
      <c r="I47" s="198"/>
      <c r="J47" s="198"/>
      <c r="K47" s="198"/>
    </row>
    <row r="48" spans="2:11" ht="29.25" customHeight="1">
      <c r="B48" s="859" t="str">
        <f>D7&amp;"事務処理欄"</f>
        <v>守口市事務処理欄</v>
      </c>
      <c r="C48" s="860"/>
      <c r="D48" s="860"/>
      <c r="E48" s="229" t="s">
        <v>21</v>
      </c>
      <c r="F48" s="230"/>
      <c r="G48" s="230"/>
      <c r="H48" s="230"/>
      <c r="I48" s="230"/>
      <c r="J48" s="230"/>
      <c r="K48" s="231"/>
    </row>
    <row r="49" spans="2:11" ht="22.5" customHeight="1">
      <c r="B49" s="861"/>
      <c r="C49" s="862"/>
      <c r="D49" s="862"/>
      <c r="E49" s="865"/>
      <c r="F49" s="866"/>
      <c r="G49" s="866"/>
      <c r="H49" s="866"/>
      <c r="I49" s="866"/>
      <c r="J49" s="866"/>
      <c r="K49" s="867"/>
    </row>
    <row r="50" spans="2:11" ht="22.5" customHeight="1">
      <c r="B50" s="861"/>
      <c r="C50" s="862"/>
      <c r="D50" s="862"/>
      <c r="E50" s="865"/>
      <c r="F50" s="866"/>
      <c r="G50" s="866"/>
      <c r="H50" s="866"/>
      <c r="I50" s="866"/>
      <c r="J50" s="866"/>
      <c r="K50" s="867"/>
    </row>
    <row r="51" spans="2:11" ht="22.5" customHeight="1" thickBot="1">
      <c r="B51" s="863"/>
      <c r="C51" s="864"/>
      <c r="D51" s="864"/>
      <c r="E51" s="868"/>
      <c r="F51" s="869"/>
      <c r="G51" s="869"/>
      <c r="H51" s="869"/>
      <c r="I51" s="869"/>
      <c r="J51" s="869"/>
      <c r="K51" s="870"/>
    </row>
  </sheetData>
  <mergeCells count="39">
    <mergeCell ref="B22:D28"/>
    <mergeCell ref="B29:D31"/>
    <mergeCell ref="B14:C14"/>
    <mergeCell ref="D14:K14"/>
    <mergeCell ref="B48:D51"/>
    <mergeCell ref="E49:K51"/>
    <mergeCell ref="B17:D21"/>
    <mergeCell ref="F23:I23"/>
    <mergeCell ref="F24:I24"/>
    <mergeCell ref="F25:I25"/>
    <mergeCell ref="F26:I26"/>
    <mergeCell ref="F27:I27"/>
    <mergeCell ref="F17:I17"/>
    <mergeCell ref="F18:I18"/>
    <mergeCell ref="F19:I19"/>
    <mergeCell ref="F22:I22"/>
    <mergeCell ref="B33:D39"/>
    <mergeCell ref="B42:E42"/>
    <mergeCell ref="F29:I29"/>
    <mergeCell ref="F30:I30"/>
    <mergeCell ref="E33:K39"/>
    <mergeCell ref="B40:D40"/>
    <mergeCell ref="E40:K40"/>
    <mergeCell ref="B1:C1"/>
    <mergeCell ref="G3:G4"/>
    <mergeCell ref="B11:C11"/>
    <mergeCell ref="B9:C9"/>
    <mergeCell ref="F7:I7"/>
    <mergeCell ref="D7:E7"/>
    <mergeCell ref="H3:K4"/>
    <mergeCell ref="I5:K5"/>
    <mergeCell ref="D11:F11"/>
    <mergeCell ref="J1:L1"/>
    <mergeCell ref="B12:C13"/>
    <mergeCell ref="G11:G13"/>
    <mergeCell ref="H11:H13"/>
    <mergeCell ref="I11:I13"/>
    <mergeCell ref="J11:K13"/>
    <mergeCell ref="D12:E13"/>
  </mergeCells>
  <phoneticPr fontId="6"/>
  <dataValidations xWindow="1517" yWindow="488" count="3">
    <dataValidation type="list" allowBlank="1" showInputMessage="1" showErrorMessage="1" sqref="E18:E31" xr:uid="{00000000-0002-0000-0000-000001000000}">
      <formula1>"□,☑"</formula1>
    </dataValidation>
    <dataValidation type="list" allowBlank="1" showInputMessage="1" showErrorMessage="1" sqref="E17" xr:uid="{00000000-0002-0000-0000-000002000000}">
      <formula1>"□,■"</formula1>
    </dataValidation>
    <dataValidation imeMode="hiragana" allowBlank="1" showErrorMessage="1" prompt="プルダウンメニューから_x000a_該当の区を選択、_x000a_もしくは区名を正しく_x000a_入力してください。" sqref="B1:C1" xr:uid="{CAE1114C-6AAF-4045-9CA5-0976C5F6703A}"/>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AE0E-9468-44AB-8B1A-DD8C9E0FDC1F}">
  <sheetPr codeName="Sheet1">
    <tabColor theme="9" tint="0.79998168889431442"/>
    <pageSetUpPr fitToPage="1"/>
  </sheetPr>
  <dimension ref="A1:AF196"/>
  <sheetViews>
    <sheetView view="pageBreakPreview" topLeftCell="A19" zoomScale="85" zoomScaleNormal="85" zoomScaleSheetLayoutView="85" workbookViewId="0">
      <selection activeCell="D11" sqref="D11"/>
    </sheetView>
  </sheetViews>
  <sheetFormatPr defaultColWidth="10" defaultRowHeight="13.5"/>
  <cols>
    <col min="1" max="1" width="2.75" style="309" customWidth="1"/>
    <col min="2" max="2" width="11.75" style="310" customWidth="1"/>
    <col min="3" max="3" width="17.875" style="310" customWidth="1"/>
    <col min="4" max="4" width="18.25" style="310" customWidth="1"/>
    <col min="5" max="5" width="15.875" style="310" customWidth="1"/>
    <col min="6" max="6" width="7.125" style="310" customWidth="1"/>
    <col min="7" max="7" width="18.125" style="310" customWidth="1"/>
    <col min="8" max="8" width="6" style="310" customWidth="1"/>
    <col min="9" max="9" width="16" style="310" customWidth="1"/>
    <col min="10" max="10" width="16.25" style="310" customWidth="1"/>
    <col min="11" max="11" width="9.625" style="310" customWidth="1"/>
    <col min="12" max="12" width="13" style="309" customWidth="1"/>
    <col min="13" max="13" width="10.5" style="309" customWidth="1"/>
    <col min="14" max="14" width="17.125" style="309" customWidth="1"/>
    <col min="15" max="15" width="14.75" style="309" customWidth="1"/>
    <col min="16" max="18" width="13.25" style="309" customWidth="1"/>
    <col min="19" max="19" width="5.125" style="309" customWidth="1"/>
    <col min="20" max="20" width="18.5" style="309" bestFit="1" customWidth="1"/>
    <col min="21" max="21" width="2.625" style="309" customWidth="1"/>
    <col min="22" max="24" width="10" style="411" customWidth="1"/>
    <col min="25" max="25" width="13.625" style="411" customWidth="1"/>
    <col min="26" max="26" width="12.5" style="411" customWidth="1"/>
    <col min="27" max="27" width="10" style="411"/>
    <col min="28" max="28" width="14.5" style="411" customWidth="1"/>
    <col min="29" max="29" width="12.375" style="411" customWidth="1"/>
    <col min="30" max="30" width="10" style="411"/>
    <col min="31" max="31" width="13.5" style="411" customWidth="1"/>
    <col min="32" max="32" width="12.375" style="411" customWidth="1"/>
    <col min="33" max="16384" width="10" style="309"/>
  </cols>
  <sheetData>
    <row r="1" spans="1:32" ht="18" customHeight="1">
      <c r="A1" s="304"/>
      <c r="B1" s="305"/>
      <c r="C1" s="306"/>
      <c r="D1" s="306"/>
      <c r="E1" s="306"/>
      <c r="F1" s="306"/>
      <c r="G1" s="306"/>
      <c r="H1" s="306"/>
      <c r="I1" s="306"/>
      <c r="J1" s="306"/>
      <c r="K1" s="306"/>
      <c r="L1" s="307"/>
      <c r="M1" s="307"/>
      <c r="N1" s="307"/>
      <c r="O1" s="307"/>
      <c r="P1" s="307"/>
      <c r="Q1" s="307"/>
      <c r="R1" s="307"/>
      <c r="S1" s="307"/>
      <c r="T1" s="308" t="s">
        <v>303</v>
      </c>
      <c r="U1" s="304"/>
      <c r="Y1" s="412"/>
      <c r="Z1" s="413" t="s">
        <v>204</v>
      </c>
    </row>
    <row r="2" spans="1:32" ht="21.75" customHeight="1">
      <c r="A2" s="304"/>
      <c r="B2" s="306"/>
      <c r="C2" s="306"/>
      <c r="D2" s="306"/>
      <c r="E2" s="306"/>
      <c r="F2" s="306"/>
      <c r="G2" s="306"/>
      <c r="H2" s="306"/>
      <c r="I2" s="306"/>
      <c r="J2" s="306"/>
      <c r="K2" s="306"/>
      <c r="M2" s="196"/>
      <c r="N2" s="196"/>
      <c r="O2" s="196"/>
      <c r="P2" s="196"/>
      <c r="R2" s="880">
        <v>46142</v>
      </c>
      <c r="S2" s="881"/>
      <c r="T2" s="881"/>
      <c r="U2" s="304"/>
      <c r="X2" s="413" t="s">
        <v>201</v>
      </c>
      <c r="Y2" s="414" t="s">
        <v>205</v>
      </c>
      <c r="Z2" s="415">
        <v>41610</v>
      </c>
    </row>
    <row r="3" spans="1:32" ht="12" customHeight="1">
      <c r="A3" s="304"/>
      <c r="B3" s="306"/>
      <c r="C3" s="306"/>
      <c r="D3" s="306"/>
      <c r="E3" s="306"/>
      <c r="F3" s="306"/>
      <c r="G3" s="306"/>
      <c r="H3" s="306"/>
      <c r="I3" s="306"/>
      <c r="J3" s="306"/>
      <c r="K3" s="306"/>
      <c r="L3" s="307"/>
      <c r="M3" s="307"/>
      <c r="N3" s="307"/>
      <c r="O3" s="307"/>
      <c r="P3" s="307"/>
      <c r="Q3" s="307"/>
      <c r="R3" s="307"/>
      <c r="S3" s="307"/>
      <c r="T3" s="307"/>
      <c r="U3" s="304"/>
      <c r="X3" s="413" t="s">
        <v>202</v>
      </c>
      <c r="Y3" s="413" t="s">
        <v>206</v>
      </c>
      <c r="Z3" s="415">
        <v>40110</v>
      </c>
    </row>
    <row r="4" spans="1:32" ht="27" customHeight="1">
      <c r="A4" s="304"/>
      <c r="C4" s="311"/>
      <c r="D4" s="311"/>
      <c r="E4" s="311"/>
      <c r="F4" s="889" t="s">
        <v>156</v>
      </c>
      <c r="G4" s="890"/>
      <c r="H4" s="890"/>
      <c r="I4" s="891"/>
      <c r="J4" s="311" t="s">
        <v>194</v>
      </c>
      <c r="K4" s="311"/>
      <c r="L4" s="311"/>
      <c r="M4" s="311"/>
      <c r="N4" s="311"/>
      <c r="O4" s="311"/>
      <c r="P4" s="311"/>
      <c r="Q4" s="311"/>
      <c r="R4" s="311"/>
      <c r="S4" s="311"/>
      <c r="T4" s="311"/>
      <c r="U4" s="304"/>
      <c r="Y4" s="413" t="s">
        <v>207</v>
      </c>
      <c r="Z4" s="415">
        <v>61140</v>
      </c>
    </row>
    <row r="5" spans="1:32" s="313" customFormat="1" ht="26.25" customHeight="1">
      <c r="A5" s="312"/>
      <c r="B5" s="882" t="s">
        <v>396</v>
      </c>
      <c r="C5" s="882"/>
      <c r="D5" s="882"/>
      <c r="E5" s="882"/>
      <c r="F5" s="882"/>
      <c r="G5" s="882"/>
      <c r="H5" s="882"/>
      <c r="I5" s="882"/>
      <c r="J5" s="882"/>
      <c r="K5" s="882"/>
      <c r="L5" s="882"/>
      <c r="M5" s="882"/>
      <c r="N5" s="882"/>
      <c r="O5" s="882"/>
      <c r="P5" s="882"/>
      <c r="Q5" s="882"/>
      <c r="R5" s="882"/>
      <c r="S5" s="882"/>
      <c r="T5" s="882"/>
      <c r="U5" s="312"/>
      <c r="V5" s="416"/>
      <c r="W5" s="416"/>
      <c r="X5" s="416"/>
      <c r="Y5" s="413" t="s">
        <v>208</v>
      </c>
      <c r="Z5" s="415">
        <v>59640</v>
      </c>
      <c r="AA5" s="416"/>
      <c r="AB5" s="416"/>
      <c r="AC5" s="416"/>
      <c r="AD5" s="416"/>
      <c r="AE5" s="416"/>
      <c r="AF5" s="416"/>
    </row>
    <row r="6" spans="1:32" ht="11.25" customHeight="1">
      <c r="A6" s="304"/>
      <c r="B6" s="306"/>
      <c r="C6" s="306"/>
      <c r="D6" s="306"/>
      <c r="E6" s="306"/>
      <c r="F6" s="306"/>
      <c r="G6" s="306"/>
      <c r="H6" s="306"/>
      <c r="I6" s="307"/>
      <c r="J6" s="307"/>
      <c r="K6" s="314"/>
      <c r="L6" s="304"/>
      <c r="M6" s="304"/>
      <c r="N6" s="304"/>
      <c r="O6" s="304"/>
      <c r="P6" s="304"/>
      <c r="Q6" s="304"/>
      <c r="R6" s="304"/>
      <c r="S6" s="304"/>
      <c r="T6" s="304"/>
      <c r="U6" s="304"/>
    </row>
    <row r="7" spans="1:32" ht="24" customHeight="1" thickBot="1">
      <c r="A7" s="304"/>
      <c r="B7" s="315" t="s">
        <v>22</v>
      </c>
      <c r="C7" s="304"/>
      <c r="D7" s="314"/>
      <c r="E7" s="314"/>
      <c r="F7" s="314"/>
      <c r="G7" s="314"/>
      <c r="H7" s="314"/>
      <c r="I7" s="304"/>
      <c r="J7" s="304"/>
      <c r="K7" s="304"/>
      <c r="L7" s="304"/>
      <c r="M7" s="304"/>
      <c r="N7" s="304"/>
      <c r="O7" s="304"/>
      <c r="P7" s="304"/>
      <c r="Q7" s="304"/>
      <c r="R7" s="304"/>
      <c r="S7" s="304"/>
      <c r="T7" s="304"/>
      <c r="U7" s="304"/>
      <c r="Y7" s="411" t="s">
        <v>81</v>
      </c>
      <c r="Z7" s="413" t="s">
        <v>209</v>
      </c>
      <c r="AB7" s="411" t="s">
        <v>82</v>
      </c>
      <c r="AC7" s="413" t="s">
        <v>209</v>
      </c>
      <c r="AE7" s="411" t="s">
        <v>83</v>
      </c>
      <c r="AF7" s="413" t="s">
        <v>209</v>
      </c>
    </row>
    <row r="8" spans="1:32" ht="37.5" customHeight="1">
      <c r="A8" s="304"/>
      <c r="B8" s="894" t="s">
        <v>23</v>
      </c>
      <c r="C8" s="895"/>
      <c r="D8" s="894" t="s">
        <v>397</v>
      </c>
      <c r="E8" s="903"/>
      <c r="F8" s="903"/>
      <c r="G8" s="903"/>
      <c r="H8" s="903"/>
      <c r="I8" s="903"/>
      <c r="J8" s="903"/>
      <c r="K8" s="903"/>
      <c r="L8" s="903"/>
      <c r="M8" s="903"/>
      <c r="N8" s="903"/>
      <c r="O8" s="903"/>
      <c r="P8" s="903"/>
      <c r="Q8" s="903"/>
      <c r="R8" s="903"/>
      <c r="S8" s="903"/>
      <c r="T8" s="895"/>
      <c r="U8" s="304"/>
      <c r="Y8" s="413" t="s">
        <v>200</v>
      </c>
      <c r="Z8" s="415">
        <v>6020</v>
      </c>
      <c r="AB8" s="413" t="s">
        <v>245</v>
      </c>
      <c r="AC8" s="415">
        <v>2270</v>
      </c>
      <c r="AE8" s="413" t="s">
        <v>247</v>
      </c>
      <c r="AF8" s="415">
        <v>1170</v>
      </c>
    </row>
    <row r="9" spans="1:32" ht="37.5" customHeight="1">
      <c r="A9" s="304"/>
      <c r="B9" s="896" t="s">
        <v>256</v>
      </c>
      <c r="C9" s="897"/>
      <c r="D9" s="896" t="s">
        <v>399</v>
      </c>
      <c r="E9" s="912"/>
      <c r="F9" s="912"/>
      <c r="G9" s="912"/>
      <c r="H9" s="912"/>
      <c r="I9" s="912"/>
      <c r="J9" s="912"/>
      <c r="K9" s="912"/>
      <c r="L9" s="912"/>
      <c r="M9" s="913" t="s">
        <v>239</v>
      </c>
      <c r="N9" s="914"/>
      <c r="O9" s="913" t="s">
        <v>398</v>
      </c>
      <c r="P9" s="912"/>
      <c r="Q9" s="912"/>
      <c r="R9" s="912"/>
      <c r="S9" s="912"/>
      <c r="T9" s="897"/>
      <c r="U9" s="304"/>
      <c r="Y9" s="413" t="s">
        <v>203</v>
      </c>
      <c r="Z9" s="415">
        <v>8950</v>
      </c>
      <c r="AB9" s="413" t="s">
        <v>246</v>
      </c>
      <c r="AC9" s="415">
        <v>2930</v>
      </c>
      <c r="AE9" s="413" t="s">
        <v>248</v>
      </c>
      <c r="AF9" s="415">
        <v>1750</v>
      </c>
    </row>
    <row r="10" spans="1:32" ht="37.5" customHeight="1" thickBot="1">
      <c r="A10" s="304"/>
      <c r="B10" s="898" t="s">
        <v>224</v>
      </c>
      <c r="C10" s="899"/>
      <c r="D10" s="900" t="s">
        <v>401</v>
      </c>
      <c r="E10" s="901"/>
      <c r="F10" s="901"/>
      <c r="G10" s="901"/>
      <c r="H10" s="901"/>
      <c r="I10" s="901"/>
      <c r="J10" s="901"/>
      <c r="K10" s="901"/>
      <c r="L10" s="902"/>
      <c r="M10" s="892" t="s">
        <v>240</v>
      </c>
      <c r="N10" s="893"/>
      <c r="O10" s="904" t="s">
        <v>400</v>
      </c>
      <c r="P10" s="905"/>
      <c r="Q10" s="905"/>
      <c r="R10" s="905"/>
      <c r="S10" s="905"/>
      <c r="T10" s="906"/>
      <c r="U10" s="304"/>
    </row>
    <row r="11" spans="1:32">
      <c r="A11" s="304"/>
      <c r="B11" s="304"/>
      <c r="C11" s="304"/>
      <c r="D11" s="314"/>
      <c r="E11" s="314"/>
      <c r="F11" s="314"/>
      <c r="G11" s="314"/>
      <c r="H11" s="314"/>
      <c r="I11" s="304"/>
      <c r="J11" s="304"/>
      <c r="K11" s="304"/>
      <c r="L11" s="304"/>
      <c r="M11" s="304"/>
      <c r="N11" s="304"/>
      <c r="O11" s="304"/>
      <c r="P11" s="304"/>
      <c r="Q11" s="304"/>
      <c r="R11" s="304"/>
      <c r="S11" s="304"/>
      <c r="T11" s="304"/>
      <c r="U11" s="304"/>
    </row>
    <row r="12" spans="1:32" ht="20.100000000000001" customHeight="1">
      <c r="A12" s="304"/>
      <c r="B12" s="316" t="s">
        <v>24</v>
      </c>
      <c r="C12" s="304"/>
      <c r="D12" s="314"/>
      <c r="E12" s="314"/>
      <c r="F12" s="314"/>
      <c r="G12" s="314"/>
      <c r="H12" s="314"/>
      <c r="I12" s="304"/>
      <c r="J12" s="304"/>
      <c r="K12" s="304"/>
      <c r="L12" s="304"/>
      <c r="M12" s="304"/>
      <c r="N12" s="304"/>
      <c r="O12" s="304"/>
      <c r="P12" s="304"/>
      <c r="Q12" s="304"/>
      <c r="R12" s="304"/>
      <c r="S12" s="304"/>
      <c r="T12" s="304"/>
      <c r="U12" s="304"/>
    </row>
    <row r="13" spans="1:32" ht="19.5" customHeight="1" thickBot="1">
      <c r="A13" s="304"/>
      <c r="B13" s="314"/>
      <c r="C13" s="314"/>
      <c r="D13" s="314"/>
      <c r="E13" s="314"/>
      <c r="F13" s="314"/>
      <c r="G13" s="314"/>
      <c r="H13" s="314"/>
      <c r="I13" s="314"/>
      <c r="J13" s="314"/>
      <c r="K13" s="314"/>
      <c r="L13" s="304"/>
      <c r="M13" s="304"/>
      <c r="N13" s="304"/>
      <c r="O13" s="304"/>
      <c r="P13" s="304"/>
      <c r="Q13" s="304"/>
      <c r="R13" s="304"/>
      <c r="S13" s="304"/>
      <c r="T13" s="304"/>
      <c r="U13" s="304"/>
    </row>
    <row r="14" spans="1:32" ht="25.5" customHeight="1" thickBot="1">
      <c r="A14" s="304"/>
      <c r="B14" s="883" t="s">
        <v>25</v>
      </c>
      <c r="C14" s="884"/>
      <c r="D14" s="317"/>
      <c r="E14" s="317"/>
      <c r="F14" s="317"/>
      <c r="G14" s="317"/>
      <c r="H14" s="317"/>
      <c r="I14" s="317"/>
      <c r="J14" s="317"/>
      <c r="K14" s="318"/>
      <c r="L14" s="318"/>
      <c r="M14" s="318"/>
      <c r="N14" s="318"/>
      <c r="O14" s="318"/>
      <c r="P14" s="318"/>
      <c r="Q14" s="318"/>
      <c r="R14" s="318"/>
      <c r="S14" s="318"/>
      <c r="T14" s="318"/>
      <c r="U14" s="304"/>
    </row>
    <row r="15" spans="1:32" s="329" customFormat="1" ht="57.6" customHeight="1" thickBot="1">
      <c r="A15" s="319"/>
      <c r="B15" s="320" t="s">
        <v>26</v>
      </c>
      <c r="C15" s="321" t="s">
        <v>27</v>
      </c>
      <c r="D15" s="322" t="s">
        <v>28</v>
      </c>
      <c r="E15" s="323" t="s">
        <v>283</v>
      </c>
      <c r="F15" s="322" t="s">
        <v>30</v>
      </c>
      <c r="G15" s="324" t="s">
        <v>29</v>
      </c>
      <c r="H15" s="325" t="s">
        <v>111</v>
      </c>
      <c r="I15" s="885" t="s">
        <v>199</v>
      </c>
      <c r="J15" s="886"/>
      <c r="K15" s="326" t="s">
        <v>297</v>
      </c>
      <c r="L15" s="327" t="s">
        <v>267</v>
      </c>
      <c r="M15" s="327" t="s">
        <v>268</v>
      </c>
      <c r="N15" s="327" t="s">
        <v>269</v>
      </c>
      <c r="O15" s="327" t="s">
        <v>270</v>
      </c>
      <c r="P15" s="327" t="s">
        <v>271</v>
      </c>
      <c r="Q15" s="327" t="s">
        <v>272</v>
      </c>
      <c r="R15" s="327" t="s">
        <v>273</v>
      </c>
      <c r="S15" s="327" t="s">
        <v>119</v>
      </c>
      <c r="T15" s="328" t="s">
        <v>275</v>
      </c>
      <c r="U15" s="319"/>
      <c r="V15" s="417"/>
      <c r="W15" s="417"/>
      <c r="X15" s="417"/>
      <c r="Y15" s="417"/>
      <c r="Z15" s="417"/>
      <c r="AA15" s="417"/>
      <c r="AB15" s="417"/>
      <c r="AC15" s="417"/>
      <c r="AD15" s="417"/>
      <c r="AE15" s="417"/>
      <c r="AF15" s="417"/>
    </row>
    <row r="16" spans="1:32" ht="22.15" customHeight="1" thickBot="1">
      <c r="A16" s="330" t="s">
        <v>120</v>
      </c>
      <c r="B16" s="331" t="s">
        <v>109</v>
      </c>
      <c r="C16" s="332" t="s">
        <v>31</v>
      </c>
      <c r="D16" s="332" t="s">
        <v>121</v>
      </c>
      <c r="E16" s="332"/>
      <c r="F16" s="333" t="s">
        <v>32</v>
      </c>
      <c r="G16" s="332" t="s">
        <v>285</v>
      </c>
      <c r="H16" s="333" t="s">
        <v>112</v>
      </c>
      <c r="I16" s="334">
        <v>46082</v>
      </c>
      <c r="J16" s="334">
        <v>46083</v>
      </c>
      <c r="K16" s="335">
        <f>IF(I16="","",J16-I16)</f>
        <v>1</v>
      </c>
      <c r="L16" s="336">
        <v>40110</v>
      </c>
      <c r="M16" s="336">
        <v>19530</v>
      </c>
      <c r="N16" s="336">
        <v>0</v>
      </c>
      <c r="O16" s="337"/>
      <c r="P16" s="336">
        <v>4000</v>
      </c>
      <c r="Q16" s="336">
        <v>6020</v>
      </c>
      <c r="R16" s="336"/>
      <c r="S16" s="338"/>
      <c r="T16" s="339">
        <f t="shared" ref="T16:T17" si="0">IF(C16="","",IF(H16=$Y$9,(IF(K16=1,L16*K16,K16*N16+M16)),K16*L16)-P16*K16+IF(F16="○",(Q16-R16)*(S16-1)*K16,0))</f>
        <v>36110</v>
      </c>
      <c r="U16" s="304"/>
    </row>
    <row r="17" spans="1:26" ht="22.15" customHeight="1" thickBot="1">
      <c r="A17" s="330" t="s">
        <v>120</v>
      </c>
      <c r="B17" s="331" t="s">
        <v>109</v>
      </c>
      <c r="C17" s="332" t="s">
        <v>117</v>
      </c>
      <c r="D17" s="332" t="s">
        <v>122</v>
      </c>
      <c r="E17" s="332"/>
      <c r="F17" s="333" t="s">
        <v>114</v>
      </c>
      <c r="G17" s="332" t="s">
        <v>287</v>
      </c>
      <c r="H17" s="333" t="s">
        <v>116</v>
      </c>
      <c r="I17" s="334">
        <v>46082</v>
      </c>
      <c r="J17" s="334">
        <v>46086</v>
      </c>
      <c r="K17" s="340">
        <f>IF(I17="","",J17-I17)</f>
        <v>4</v>
      </c>
      <c r="L17" s="341">
        <v>40110</v>
      </c>
      <c r="M17" s="341">
        <v>19530</v>
      </c>
      <c r="N17" s="341">
        <v>2</v>
      </c>
      <c r="O17" s="342"/>
      <c r="P17" s="341">
        <v>4000</v>
      </c>
      <c r="Q17" s="341">
        <v>8950</v>
      </c>
      <c r="R17" s="341">
        <v>0</v>
      </c>
      <c r="S17" s="343">
        <v>2</v>
      </c>
      <c r="T17" s="344">
        <f t="shared" si="0"/>
        <v>39338</v>
      </c>
      <c r="U17" s="304"/>
    </row>
    <row r="18" spans="1:26" ht="22.5" customHeight="1">
      <c r="A18" s="345">
        <v>1</v>
      </c>
      <c r="B18" s="441" t="s">
        <v>324</v>
      </c>
      <c r="C18" s="442" t="s">
        <v>325</v>
      </c>
      <c r="D18" s="442" t="s">
        <v>326</v>
      </c>
      <c r="E18" s="186"/>
      <c r="F18" s="442" t="s">
        <v>114</v>
      </c>
      <c r="G18" s="442" t="s">
        <v>285</v>
      </c>
      <c r="H18" s="445" t="s">
        <v>112</v>
      </c>
      <c r="I18" s="447">
        <v>46122</v>
      </c>
      <c r="J18" s="448">
        <v>46123</v>
      </c>
      <c r="K18" s="451">
        <f>IF(I18="","",J18-I18)</f>
        <v>1</v>
      </c>
      <c r="L18" s="452">
        <f>IF(H18="","",VLOOKUP(H18&amp;O18,$Y$1:$Z$5,2,FALSE))</f>
        <v>40110</v>
      </c>
      <c r="M18" s="452" t="str">
        <f>IF(H18="33h",19530,"")</f>
        <v/>
      </c>
      <c r="N18" s="452" t="str">
        <f>IF(H18="33h",VLOOKUP(O18,$X$2:$Z$3,3,FALSE),"")</f>
        <v/>
      </c>
      <c r="O18" s="453" t="str">
        <f>IF(G18="","",VLOOKUP($F$4,'※削除禁止　契約単価（委託単価・利用料配分）'!_xlnm.Print_Titles,2,FALSE))</f>
        <v>不要</v>
      </c>
      <c r="P18" s="452">
        <f>IFERROR(VLOOKUP(V18,'※削除禁止　契約単価（委託単価・利用料配分）'!A:L,8,FALSE),"")</f>
        <v>4000</v>
      </c>
      <c r="Q18" s="452">
        <f>IF(F18="○",VLOOKUP(H18,$Y$7:$Z$9,2,FALSE),"")</f>
        <v>6020</v>
      </c>
      <c r="R18" s="452">
        <f>IFERROR(VLOOKUP(V18,'※削除禁止　契約単価（委託単価・利用料配分）'!A:L,11,FALSE),"")</f>
        <v>1000</v>
      </c>
      <c r="S18" s="456">
        <v>2</v>
      </c>
      <c r="T18" s="454">
        <f>IF(C18="","",IF(H18=$Y$9,(IF(K18=1,L18*K18,K18*N18+M18)),K18*L18)-P18*K18+IF(F18="○",(Q18-R18)*(S18-1)*K18,0))</f>
        <v>41130</v>
      </c>
      <c r="U18" s="304"/>
      <c r="V18" s="411" t="str">
        <f t="shared" ref="V18:V49" si="1">$B$14&amp;$F$4&amp;O18&amp;H18&amp;G18</f>
        <v>【短期入所型】守口市不要24h課税</v>
      </c>
    </row>
    <row r="19" spans="1:26" ht="22.5" customHeight="1">
      <c r="A19" s="345">
        <v>2</v>
      </c>
      <c r="B19" s="443" t="s">
        <v>324</v>
      </c>
      <c r="C19" s="444" t="s">
        <v>325</v>
      </c>
      <c r="D19" s="444" t="s">
        <v>326</v>
      </c>
      <c r="E19" s="97"/>
      <c r="F19" s="444" t="s">
        <v>114</v>
      </c>
      <c r="G19" s="444" t="s">
        <v>289</v>
      </c>
      <c r="H19" s="446" t="s">
        <v>112</v>
      </c>
      <c r="I19" s="449">
        <v>46123</v>
      </c>
      <c r="J19" s="450">
        <v>46125</v>
      </c>
      <c r="K19" s="451">
        <f t="shared" ref="K19:K27" si="2">IF(I19="","",J19-I19)</f>
        <v>2</v>
      </c>
      <c r="L19" s="452">
        <f t="shared" ref="L19:L67" si="3">IF(H19="","",VLOOKUP(H19&amp;O19,$Y$1:$Z$5,2,FALSE))</f>
        <v>40110</v>
      </c>
      <c r="M19" s="452" t="str">
        <f t="shared" ref="M19:M27" si="4">IF(H19="33h",19530,"")</f>
        <v/>
      </c>
      <c r="N19" s="452" t="str">
        <f t="shared" ref="N19:N27" si="5">IF(H19="33h",VLOOKUP(O19,$X$2:$Z$3,3,FALSE),"")</f>
        <v/>
      </c>
      <c r="O19" s="453" t="str">
        <f>IF(G19="","",VLOOKUP($F$4,'※削除禁止　契約単価（委託単価・利用料配分）'!_xlnm.Print_Titles,2,FALSE))</f>
        <v>不要</v>
      </c>
      <c r="P19" s="452">
        <f>IFERROR(VLOOKUP(V19,'※削除禁止　契約単価（委託単価・利用料配分）'!A:L,8,FALSE),"")</f>
        <v>2000</v>
      </c>
      <c r="Q19" s="452">
        <f t="shared" ref="Q19:Q26" si="6">IF(F19="○",VLOOKUP(H19,$Y$7:$Z$9,2,FALSE),"")</f>
        <v>6020</v>
      </c>
      <c r="R19" s="452">
        <f>IFERROR(VLOOKUP(V19,'※削除禁止　契約単価（委託単価・利用料配分）'!A:L,11,FALSE),"")</f>
        <v>500</v>
      </c>
      <c r="S19" s="457">
        <v>2</v>
      </c>
      <c r="T19" s="454">
        <f t="shared" ref="T19:T27" si="7">IF(C19="","",IF(H19=$Y$9,(IF(K19=1,L19*K19,K19*N19+M19)),K19*L19)-P19*K19+IF(F19="○",(Q19-R19)*(S19-1)*K19,0))</f>
        <v>87260</v>
      </c>
      <c r="U19" s="304"/>
      <c r="V19" s="411" t="str">
        <f t="shared" si="1"/>
        <v>【短期入所型】守口市不要24h課税（追泊）</v>
      </c>
    </row>
    <row r="20" spans="1:26" ht="22.5" customHeight="1">
      <c r="A20" s="345">
        <v>3</v>
      </c>
      <c r="B20" s="443" t="s">
        <v>317</v>
      </c>
      <c r="C20" s="444" t="s">
        <v>356</v>
      </c>
      <c r="D20" s="444" t="s">
        <v>357</v>
      </c>
      <c r="E20" s="97"/>
      <c r="F20" s="444" t="s">
        <v>32</v>
      </c>
      <c r="G20" s="444" t="s">
        <v>287</v>
      </c>
      <c r="H20" s="446" t="s">
        <v>112</v>
      </c>
      <c r="I20" s="449">
        <v>46127</v>
      </c>
      <c r="J20" s="450">
        <v>46128</v>
      </c>
      <c r="K20" s="451">
        <f t="shared" si="2"/>
        <v>1</v>
      </c>
      <c r="L20" s="452">
        <f t="shared" si="3"/>
        <v>40110</v>
      </c>
      <c r="M20" s="452" t="str">
        <f t="shared" si="4"/>
        <v/>
      </c>
      <c r="N20" s="452" t="str">
        <f t="shared" si="5"/>
        <v/>
      </c>
      <c r="O20" s="453" t="str">
        <f>IF(G20="","",VLOOKUP($F$4,'※削除禁止　契約単価（委託単価・利用料配分）'!_xlnm.Print_Titles,2,FALSE))</f>
        <v>不要</v>
      </c>
      <c r="P20" s="452">
        <f>IFERROR(VLOOKUP(V20,'※削除禁止　契約単価（委託単価・利用料配分）'!A:L,8,FALSE),"")</f>
        <v>2000</v>
      </c>
      <c r="Q20" s="452" t="str">
        <f t="shared" si="6"/>
        <v/>
      </c>
      <c r="R20" s="452">
        <f>IFERROR(VLOOKUP(V20,'※削除禁止　契約単価（委託単価・利用料配分）'!A:L,11,FALSE),"")</f>
        <v>500</v>
      </c>
      <c r="S20" s="455"/>
      <c r="T20" s="454">
        <f t="shared" si="7"/>
        <v>38110</v>
      </c>
      <c r="U20" s="304"/>
      <c r="V20" s="411" t="str">
        <f t="shared" si="1"/>
        <v>【短期入所型】守口市不要24h生活保護</v>
      </c>
    </row>
    <row r="21" spans="1:26" ht="23.25" customHeight="1">
      <c r="A21" s="345">
        <v>4</v>
      </c>
      <c r="B21" s="443" t="s">
        <v>317</v>
      </c>
      <c r="C21" s="444" t="s">
        <v>356</v>
      </c>
      <c r="D21" s="444" t="s">
        <v>357</v>
      </c>
      <c r="E21" s="97"/>
      <c r="F21" s="444" t="s">
        <v>32</v>
      </c>
      <c r="G21" s="444" t="s">
        <v>292</v>
      </c>
      <c r="H21" s="446" t="s">
        <v>112</v>
      </c>
      <c r="I21" s="449">
        <v>46129</v>
      </c>
      <c r="J21" s="450">
        <v>46132</v>
      </c>
      <c r="K21" s="451">
        <f t="shared" si="2"/>
        <v>3</v>
      </c>
      <c r="L21" s="452">
        <f t="shared" si="3"/>
        <v>40110</v>
      </c>
      <c r="M21" s="452" t="str">
        <f t="shared" si="4"/>
        <v/>
      </c>
      <c r="N21" s="452" t="str">
        <f t="shared" si="5"/>
        <v/>
      </c>
      <c r="O21" s="453" t="str">
        <f>IF(G21="","",VLOOKUP($F$4,'※削除禁止　契約単価（委託単価・利用料配分）'!_xlnm.Print_Titles,2,FALSE))</f>
        <v>不要</v>
      </c>
      <c r="P21" s="452">
        <f>IFERROR(VLOOKUP(V21,'※削除禁止　契約単価（委託単価・利用料配分）'!A:L,8,FALSE),"")</f>
        <v>1000</v>
      </c>
      <c r="Q21" s="452" t="str">
        <f t="shared" si="6"/>
        <v/>
      </c>
      <c r="R21" s="452">
        <f>IFERROR(VLOOKUP(V21,'※削除禁止　契約単価（委託単価・利用料配分）'!A:L,11,FALSE),"")</f>
        <v>500</v>
      </c>
      <c r="S21" s="455"/>
      <c r="T21" s="454">
        <f t="shared" si="7"/>
        <v>117330</v>
      </c>
      <c r="U21" s="304"/>
      <c r="V21" s="411" t="str">
        <f t="shared" si="1"/>
        <v>【短期入所型】守口市不要24h生保（追泊）</v>
      </c>
    </row>
    <row r="22" spans="1:26" ht="22.5" customHeight="1">
      <c r="A22" s="345">
        <v>5</v>
      </c>
      <c r="B22" s="102"/>
      <c r="C22" s="97"/>
      <c r="D22" s="97"/>
      <c r="E22" s="97"/>
      <c r="F22" s="444"/>
      <c r="G22" s="444"/>
      <c r="H22" s="446"/>
      <c r="I22" s="449"/>
      <c r="J22" s="450"/>
      <c r="K22" s="387" t="str">
        <f t="shared" si="2"/>
        <v/>
      </c>
      <c r="L22" s="388" t="str">
        <f>IF(H22="","",VLOOKUP(H22&amp;O22,$Y$1:$Z$5,2,FALSE))</f>
        <v/>
      </c>
      <c r="M22" s="388" t="str">
        <f t="shared" si="4"/>
        <v/>
      </c>
      <c r="N22" s="388" t="str">
        <f t="shared" si="5"/>
        <v/>
      </c>
      <c r="O22" s="389" t="str">
        <f>IF(G22="","",VLOOKUP($F$4,'※削除禁止　契約単価（委託単価・利用料配分）'!_xlnm.Print_Titles,2,FALSE))</f>
        <v/>
      </c>
      <c r="P22" s="388" t="str">
        <f>IFERROR(VLOOKUP(V22,'※削除禁止　契約単価（委託単価・利用料配分）'!A:L,8,FALSE),"")</f>
        <v/>
      </c>
      <c r="Q22" s="388" t="str">
        <f t="shared" si="6"/>
        <v/>
      </c>
      <c r="R22" s="388" t="str">
        <f>IFERROR(VLOOKUP(V22,'※削除禁止　契約単価（委託単価・利用料配分）'!A:L,11,FALSE),"")</f>
        <v/>
      </c>
      <c r="S22" s="240"/>
      <c r="T22" s="399" t="str">
        <f t="shared" si="7"/>
        <v/>
      </c>
      <c r="U22" s="304"/>
      <c r="V22" s="411" t="str">
        <f t="shared" si="1"/>
        <v>【短期入所型】守口市</v>
      </c>
      <c r="Y22" s="418"/>
      <c r="Z22" s="419"/>
    </row>
    <row r="23" spans="1:26" ht="22.5" customHeight="1">
      <c r="A23" s="345">
        <v>6</v>
      </c>
      <c r="B23" s="102"/>
      <c r="C23" s="97"/>
      <c r="D23" s="97"/>
      <c r="E23" s="97"/>
      <c r="F23" s="97"/>
      <c r="G23" s="97"/>
      <c r="H23" s="98"/>
      <c r="I23" s="301"/>
      <c r="J23" s="255"/>
      <c r="K23" s="387" t="str">
        <f t="shared" si="2"/>
        <v/>
      </c>
      <c r="L23" s="388" t="str">
        <f t="shared" si="3"/>
        <v/>
      </c>
      <c r="M23" s="388" t="str">
        <f t="shared" si="4"/>
        <v/>
      </c>
      <c r="N23" s="388" t="str">
        <f t="shared" si="5"/>
        <v/>
      </c>
      <c r="O23" s="389" t="str">
        <f>IF(G23="","",VLOOKUP($F$4,'※削除禁止　契約単価（委託単価・利用料配分）'!_xlnm.Print_Titles,2,FALSE))</f>
        <v/>
      </c>
      <c r="P23" s="388" t="str">
        <f>IFERROR(VLOOKUP(V23,'※削除禁止　契約単価（委託単価・利用料配分）'!A:L,8,FALSE),"")</f>
        <v/>
      </c>
      <c r="Q23" s="388" t="str">
        <f t="shared" si="6"/>
        <v/>
      </c>
      <c r="R23" s="388" t="str">
        <f>IFERROR(VLOOKUP(V23,'※削除禁止　契約単価（委託単価・利用料配分）'!A:L,11,FALSE),"")</f>
        <v/>
      </c>
      <c r="S23" s="240"/>
      <c r="T23" s="399" t="str">
        <f t="shared" si="7"/>
        <v/>
      </c>
      <c r="U23" s="304"/>
      <c r="V23" s="411" t="str">
        <f t="shared" si="1"/>
        <v>【短期入所型】守口市</v>
      </c>
      <c r="Y23" s="419"/>
      <c r="Z23" s="420"/>
    </row>
    <row r="24" spans="1:26" ht="22.5" customHeight="1">
      <c r="A24" s="345">
        <v>7</v>
      </c>
      <c r="B24" s="102"/>
      <c r="C24" s="97"/>
      <c r="D24" s="97"/>
      <c r="E24" s="97"/>
      <c r="F24" s="97"/>
      <c r="G24" s="97"/>
      <c r="H24" s="98"/>
      <c r="I24" s="301"/>
      <c r="J24" s="255"/>
      <c r="K24" s="387" t="str">
        <f t="shared" si="2"/>
        <v/>
      </c>
      <c r="L24" s="388" t="str">
        <f t="shared" si="3"/>
        <v/>
      </c>
      <c r="M24" s="388" t="str">
        <f t="shared" si="4"/>
        <v/>
      </c>
      <c r="N24" s="388" t="str">
        <f t="shared" si="5"/>
        <v/>
      </c>
      <c r="O24" s="389" t="str">
        <f>IF(G24="","",VLOOKUP($F$4,'※削除禁止　契約単価（委託単価・利用料配分）'!_xlnm.Print_Titles,2,FALSE))</f>
        <v/>
      </c>
      <c r="P24" s="388" t="str">
        <f>IFERROR(VLOOKUP(V24,'※削除禁止　契約単価（委託単価・利用料配分）'!A:L,8,FALSE),"")</f>
        <v/>
      </c>
      <c r="Q24" s="388" t="str">
        <f t="shared" si="6"/>
        <v/>
      </c>
      <c r="R24" s="388" t="str">
        <f>IFERROR(VLOOKUP(V24,'※削除禁止　契約単価（委託単価・利用料配分）'!A:L,11,FALSE),"")</f>
        <v/>
      </c>
      <c r="S24" s="240"/>
      <c r="T24" s="399" t="str">
        <f t="shared" si="7"/>
        <v/>
      </c>
      <c r="U24" s="304"/>
      <c r="V24" s="411" t="str">
        <f t="shared" si="1"/>
        <v>【短期入所型】守口市</v>
      </c>
      <c r="Y24" s="419"/>
      <c r="Z24" s="420"/>
    </row>
    <row r="25" spans="1:26" ht="22.5" customHeight="1">
      <c r="A25" s="345">
        <v>8</v>
      </c>
      <c r="B25" s="102"/>
      <c r="C25" s="97"/>
      <c r="D25" s="97"/>
      <c r="E25" s="97"/>
      <c r="F25" s="97"/>
      <c r="G25" s="97"/>
      <c r="H25" s="98"/>
      <c r="I25" s="301"/>
      <c r="J25" s="255"/>
      <c r="K25" s="387" t="str">
        <f t="shared" si="2"/>
        <v/>
      </c>
      <c r="L25" s="388" t="str">
        <f t="shared" si="3"/>
        <v/>
      </c>
      <c r="M25" s="388" t="str">
        <f t="shared" si="4"/>
        <v/>
      </c>
      <c r="N25" s="388" t="str">
        <f t="shared" si="5"/>
        <v/>
      </c>
      <c r="O25" s="389" t="str">
        <f>IF(G25="","",VLOOKUP($F$4,'※削除禁止　契約単価（委託単価・利用料配分）'!_xlnm.Print_Titles,2,FALSE))</f>
        <v/>
      </c>
      <c r="P25" s="388" t="str">
        <f>IFERROR(VLOOKUP(V25,'※削除禁止　契約単価（委託単価・利用料配分）'!A:L,8,FALSE),"")</f>
        <v/>
      </c>
      <c r="Q25" s="388" t="str">
        <f t="shared" si="6"/>
        <v/>
      </c>
      <c r="R25" s="388" t="str">
        <f>IFERROR(VLOOKUP(V25,'※削除禁止　契約単価（委託単価・利用料配分）'!A:L,11,FALSE),"")</f>
        <v/>
      </c>
      <c r="S25" s="240"/>
      <c r="T25" s="399" t="str">
        <f t="shared" si="7"/>
        <v/>
      </c>
      <c r="U25" s="304"/>
      <c r="V25" s="411" t="str">
        <f t="shared" si="1"/>
        <v>【短期入所型】守口市</v>
      </c>
    </row>
    <row r="26" spans="1:26" ht="22.5" customHeight="1">
      <c r="A26" s="345">
        <v>9</v>
      </c>
      <c r="B26" s="102"/>
      <c r="C26" s="97"/>
      <c r="D26" s="97"/>
      <c r="E26" s="97"/>
      <c r="F26" s="97"/>
      <c r="G26" s="97"/>
      <c r="H26" s="98"/>
      <c r="I26" s="301"/>
      <c r="J26" s="255"/>
      <c r="K26" s="390" t="str">
        <f t="shared" si="2"/>
        <v/>
      </c>
      <c r="L26" s="391" t="str">
        <f t="shared" si="3"/>
        <v/>
      </c>
      <c r="M26" s="391" t="str">
        <f t="shared" si="4"/>
        <v/>
      </c>
      <c r="N26" s="391" t="str">
        <f t="shared" si="5"/>
        <v/>
      </c>
      <c r="O26" s="392" t="str">
        <f>IF(G26="","",VLOOKUP($F$4,'※削除禁止　契約単価（委託単価・利用料配分）'!_xlnm.Print_Titles,2,FALSE))</f>
        <v/>
      </c>
      <c r="P26" s="391" t="str">
        <f>IFERROR(VLOOKUP(V26,'※削除禁止　契約単価（委託単価・利用料配分）'!A:L,8,FALSE),"")</f>
        <v/>
      </c>
      <c r="Q26" s="391" t="str">
        <f t="shared" si="6"/>
        <v/>
      </c>
      <c r="R26" s="391" t="str">
        <f>IFERROR(VLOOKUP(V26,'※削除禁止　契約単価（委託単価・利用料配分）'!A:L,11,FALSE),"")</f>
        <v/>
      </c>
      <c r="S26" s="240"/>
      <c r="T26" s="400" t="str">
        <f t="shared" si="7"/>
        <v/>
      </c>
      <c r="U26" s="304"/>
      <c r="V26" s="411" t="str">
        <f t="shared" si="1"/>
        <v>【短期入所型】守口市</v>
      </c>
    </row>
    <row r="27" spans="1:26" ht="22.5" customHeight="1" thickBot="1">
      <c r="A27" s="345">
        <v>10</v>
      </c>
      <c r="B27" s="103"/>
      <c r="C27" s="99"/>
      <c r="D27" s="99"/>
      <c r="E27" s="99"/>
      <c r="F27" s="99"/>
      <c r="G27" s="99"/>
      <c r="H27" s="100"/>
      <c r="I27" s="302"/>
      <c r="J27" s="256"/>
      <c r="K27" s="393" t="str">
        <f t="shared" si="2"/>
        <v/>
      </c>
      <c r="L27" s="394" t="str">
        <f t="shared" si="3"/>
        <v/>
      </c>
      <c r="M27" s="394" t="str">
        <f t="shared" si="4"/>
        <v/>
      </c>
      <c r="N27" s="394" t="str">
        <f t="shared" si="5"/>
        <v/>
      </c>
      <c r="O27" s="395" t="str">
        <f>IF(G27="","",VLOOKUP($F$4,'※削除禁止　契約単価（委託単価・利用料配分）'!_xlnm.Print_Titles,2,FALSE))</f>
        <v/>
      </c>
      <c r="P27" s="394" t="str">
        <f>IFERROR(VLOOKUP(V27,'※削除禁止　契約単価（委託単価・利用料配分）'!A:L,8,FALSE),"")</f>
        <v/>
      </c>
      <c r="Q27" s="394" t="str">
        <f>IF(F27="○",VLOOKUP(H27,$Y$7:$Z$9,2,FALSE),"")</f>
        <v/>
      </c>
      <c r="R27" s="394" t="str">
        <f>IFERROR(VLOOKUP(V27,'※削除禁止　契約単価（委託単価・利用料配分）'!A:L,11,FALSE),"")</f>
        <v/>
      </c>
      <c r="S27" s="242"/>
      <c r="T27" s="401" t="str">
        <f t="shared" si="7"/>
        <v/>
      </c>
      <c r="U27" s="304"/>
      <c r="V27" s="411" t="str">
        <f t="shared" si="1"/>
        <v>【短期入所型】守口市</v>
      </c>
    </row>
    <row r="28" spans="1:26" ht="22.5" hidden="1" customHeight="1">
      <c r="A28" s="345">
        <v>11</v>
      </c>
      <c r="B28" s="185"/>
      <c r="C28" s="96"/>
      <c r="D28" s="96"/>
      <c r="E28" s="96"/>
      <c r="F28" s="96"/>
      <c r="G28" s="96"/>
      <c r="H28" s="96"/>
      <c r="I28" s="303"/>
      <c r="J28" s="410"/>
      <c r="K28" s="387" t="str">
        <f t="shared" ref="K28:K67" si="8">IF(I28="","",J28-I28)</f>
        <v/>
      </c>
      <c r="L28" s="388" t="str">
        <f t="shared" si="3"/>
        <v/>
      </c>
      <c r="M28" s="388" t="str">
        <f t="shared" ref="M28:M67" si="9">IF(H28="33h",19530,"")</f>
        <v/>
      </c>
      <c r="N28" s="388" t="str">
        <f t="shared" ref="N28:N67" si="10">IF(H28="33h",VLOOKUP(O28,$X$2:$Z$3,3,FALSE),"")</f>
        <v/>
      </c>
      <c r="O28" s="389" t="str">
        <f>IF(G28="","",VLOOKUP($F$4,'※削除禁止　契約単価（委託単価・利用料配分）'!_xlnm.Print_Titles,2,FALSE))</f>
        <v/>
      </c>
      <c r="P28" s="388" t="str">
        <f>IFERROR(VLOOKUP(V28,'※削除禁止　契約単価（委託単価・利用料配分）'!A:L,8,FALSE),"")</f>
        <v/>
      </c>
      <c r="Q28" s="388" t="str">
        <f t="shared" ref="Q28:Q67" si="11">IF(F28="○",VLOOKUP(H28,$Y$7:$Z$9,2,FALSE),"")</f>
        <v/>
      </c>
      <c r="R28" s="388" t="str">
        <f>IFERROR(VLOOKUP(V28,'※削除禁止　契約単価（委託単価・利用料配分）'!A:L,11,FALSE),"")</f>
        <v/>
      </c>
      <c r="S28" s="346"/>
      <c r="T28" s="399" t="str">
        <f t="shared" ref="T28:T67" si="12">IF(C28="","",IF(H28=$Y$9,(IF(K28=1,L28*K28,K28*N28+M28)),K28*L28)-P28*K28+IF(F28="○",(Q28-R28)*(S28-1)*K28,0))</f>
        <v/>
      </c>
      <c r="U28" s="304"/>
      <c r="V28" s="411" t="str">
        <f t="shared" si="1"/>
        <v>【短期入所型】守口市</v>
      </c>
    </row>
    <row r="29" spans="1:26" ht="22.5" hidden="1" customHeight="1">
      <c r="A29" s="345">
        <v>12</v>
      </c>
      <c r="B29" s="183"/>
      <c r="C29" s="98"/>
      <c r="D29" s="98"/>
      <c r="E29" s="98"/>
      <c r="F29" s="98"/>
      <c r="G29" s="98"/>
      <c r="H29" s="98"/>
      <c r="I29" s="301"/>
      <c r="J29" s="255"/>
      <c r="K29" s="390" t="str">
        <f t="shared" si="8"/>
        <v/>
      </c>
      <c r="L29" s="391" t="str">
        <f t="shared" si="3"/>
        <v/>
      </c>
      <c r="M29" s="391" t="str">
        <f t="shared" si="9"/>
        <v/>
      </c>
      <c r="N29" s="391" t="str">
        <f t="shared" si="10"/>
        <v/>
      </c>
      <c r="O29" s="392" t="str">
        <f>IF(G29="","",VLOOKUP($F$4,'※削除禁止　契約単価（委託単価・利用料配分）'!_xlnm.Print_Titles,2,FALSE))</f>
        <v/>
      </c>
      <c r="P29" s="391" t="str">
        <f>IFERROR(VLOOKUP(V29,'※削除禁止　契約単価（委託単価・利用料配分）'!A:L,8,FALSE),"")</f>
        <v/>
      </c>
      <c r="Q29" s="391" t="str">
        <f t="shared" si="11"/>
        <v/>
      </c>
      <c r="R29" s="391" t="str">
        <f>IFERROR(VLOOKUP(V29,'※削除禁止　契約単価（委託単価・利用料配分）'!A:L,11,FALSE),"")</f>
        <v/>
      </c>
      <c r="S29" s="347"/>
      <c r="T29" s="400" t="str">
        <f t="shared" si="12"/>
        <v/>
      </c>
      <c r="U29" s="304"/>
      <c r="V29" s="411" t="str">
        <f t="shared" si="1"/>
        <v>【短期入所型】守口市</v>
      </c>
    </row>
    <row r="30" spans="1:26" ht="22.5" hidden="1" customHeight="1">
      <c r="A30" s="345">
        <v>13</v>
      </c>
      <c r="B30" s="183"/>
      <c r="C30" s="98"/>
      <c r="D30" s="98"/>
      <c r="E30" s="98"/>
      <c r="F30" s="98"/>
      <c r="G30" s="98"/>
      <c r="H30" s="98"/>
      <c r="I30" s="301"/>
      <c r="J30" s="255"/>
      <c r="K30" s="390" t="str">
        <f t="shared" si="8"/>
        <v/>
      </c>
      <c r="L30" s="391" t="str">
        <f t="shared" si="3"/>
        <v/>
      </c>
      <c r="M30" s="391" t="str">
        <f t="shared" si="9"/>
        <v/>
      </c>
      <c r="N30" s="391" t="str">
        <f t="shared" si="10"/>
        <v/>
      </c>
      <c r="O30" s="392" t="str">
        <f>IF(G30="","",VLOOKUP($F$4,'※削除禁止　契約単価（委託単価・利用料配分）'!_xlnm.Print_Titles,2,FALSE))</f>
        <v/>
      </c>
      <c r="P30" s="391" t="str">
        <f>IFERROR(VLOOKUP(V30,'※削除禁止　契約単価（委託単価・利用料配分）'!A:L,8,FALSE),"")</f>
        <v/>
      </c>
      <c r="Q30" s="391" t="str">
        <f t="shared" si="11"/>
        <v/>
      </c>
      <c r="R30" s="391" t="str">
        <f>IFERROR(VLOOKUP(V30,'※削除禁止　契約単価（委託単価・利用料配分）'!A:L,11,FALSE),"")</f>
        <v/>
      </c>
      <c r="S30" s="347"/>
      <c r="T30" s="400" t="str">
        <f t="shared" si="12"/>
        <v/>
      </c>
      <c r="U30" s="304"/>
      <c r="V30" s="411" t="str">
        <f t="shared" si="1"/>
        <v>【短期入所型】守口市</v>
      </c>
    </row>
    <row r="31" spans="1:26" ht="22.5" hidden="1" customHeight="1">
      <c r="A31" s="345">
        <v>14</v>
      </c>
      <c r="B31" s="183"/>
      <c r="C31" s="98"/>
      <c r="D31" s="98"/>
      <c r="E31" s="98"/>
      <c r="F31" s="98"/>
      <c r="G31" s="98"/>
      <c r="H31" s="98"/>
      <c r="I31" s="301"/>
      <c r="J31" s="255"/>
      <c r="K31" s="390" t="str">
        <f t="shared" si="8"/>
        <v/>
      </c>
      <c r="L31" s="391" t="str">
        <f t="shared" si="3"/>
        <v/>
      </c>
      <c r="M31" s="391" t="str">
        <f t="shared" si="9"/>
        <v/>
      </c>
      <c r="N31" s="391" t="str">
        <f t="shared" si="10"/>
        <v/>
      </c>
      <c r="O31" s="392" t="str">
        <f>IF(G31="","",VLOOKUP($F$4,'※削除禁止　契約単価（委託単価・利用料配分）'!_xlnm.Print_Titles,2,FALSE))</f>
        <v/>
      </c>
      <c r="P31" s="391" t="str">
        <f>IFERROR(VLOOKUP(V31,'※削除禁止　契約単価（委託単価・利用料配分）'!A:L,8,FALSE),"")</f>
        <v/>
      </c>
      <c r="Q31" s="391" t="str">
        <f t="shared" si="11"/>
        <v/>
      </c>
      <c r="R31" s="391" t="str">
        <f>IFERROR(VLOOKUP(V31,'※削除禁止　契約単価（委託単価・利用料配分）'!A:L,11,FALSE),"")</f>
        <v/>
      </c>
      <c r="S31" s="347"/>
      <c r="T31" s="400" t="str">
        <f t="shared" si="12"/>
        <v/>
      </c>
      <c r="U31" s="304"/>
      <c r="V31" s="411" t="str">
        <f t="shared" si="1"/>
        <v>【短期入所型】守口市</v>
      </c>
    </row>
    <row r="32" spans="1:26" ht="22.5" hidden="1" customHeight="1">
      <c r="A32" s="345">
        <v>15</v>
      </c>
      <c r="B32" s="183"/>
      <c r="C32" s="98"/>
      <c r="D32" s="98"/>
      <c r="E32" s="98"/>
      <c r="F32" s="98"/>
      <c r="G32" s="98"/>
      <c r="H32" s="98"/>
      <c r="I32" s="301"/>
      <c r="J32" s="255"/>
      <c r="K32" s="390" t="str">
        <f t="shared" si="8"/>
        <v/>
      </c>
      <c r="L32" s="391" t="str">
        <f t="shared" si="3"/>
        <v/>
      </c>
      <c r="M32" s="391" t="str">
        <f t="shared" si="9"/>
        <v/>
      </c>
      <c r="N32" s="391" t="str">
        <f t="shared" si="10"/>
        <v/>
      </c>
      <c r="O32" s="392" t="str">
        <f>IF(G32="","",VLOOKUP($F$4,'※削除禁止　契約単価（委託単価・利用料配分）'!_xlnm.Print_Titles,2,FALSE))</f>
        <v/>
      </c>
      <c r="P32" s="391" t="str">
        <f>IFERROR(VLOOKUP(V32,'※削除禁止　契約単価（委託単価・利用料配分）'!A:L,8,FALSE),"")</f>
        <v/>
      </c>
      <c r="Q32" s="391" t="str">
        <f t="shared" si="11"/>
        <v/>
      </c>
      <c r="R32" s="391" t="str">
        <f>IFERROR(VLOOKUP(V32,'※削除禁止　契約単価（委託単価・利用料配分）'!A:L,11,FALSE),"")</f>
        <v/>
      </c>
      <c r="S32" s="347"/>
      <c r="T32" s="400" t="str">
        <f t="shared" si="12"/>
        <v/>
      </c>
      <c r="U32" s="304"/>
      <c r="V32" s="411" t="str">
        <f t="shared" si="1"/>
        <v>【短期入所型】守口市</v>
      </c>
    </row>
    <row r="33" spans="1:22" ht="22.5" hidden="1" customHeight="1">
      <c r="A33" s="345">
        <v>16</v>
      </c>
      <c r="B33" s="183"/>
      <c r="C33" s="98"/>
      <c r="D33" s="98"/>
      <c r="E33" s="98"/>
      <c r="F33" s="98"/>
      <c r="G33" s="98"/>
      <c r="H33" s="98"/>
      <c r="I33" s="301"/>
      <c r="J33" s="255"/>
      <c r="K33" s="390" t="str">
        <f t="shared" si="8"/>
        <v/>
      </c>
      <c r="L33" s="391" t="str">
        <f t="shared" si="3"/>
        <v/>
      </c>
      <c r="M33" s="391" t="str">
        <f t="shared" si="9"/>
        <v/>
      </c>
      <c r="N33" s="391" t="str">
        <f t="shared" si="10"/>
        <v/>
      </c>
      <c r="O33" s="392" t="str">
        <f>IF(G33="","",VLOOKUP($F$4,'※削除禁止　契約単価（委託単価・利用料配分）'!_xlnm.Print_Titles,2,FALSE))</f>
        <v/>
      </c>
      <c r="P33" s="391" t="str">
        <f>IFERROR(VLOOKUP(V33,'※削除禁止　契約単価（委託単価・利用料配分）'!A:L,8,FALSE),"")</f>
        <v/>
      </c>
      <c r="Q33" s="391" t="str">
        <f t="shared" si="11"/>
        <v/>
      </c>
      <c r="R33" s="391" t="str">
        <f>IFERROR(VLOOKUP(V33,'※削除禁止　契約単価（委託単価・利用料配分）'!A:L,11,FALSE),"")</f>
        <v/>
      </c>
      <c r="S33" s="347"/>
      <c r="T33" s="400" t="str">
        <f t="shared" si="12"/>
        <v/>
      </c>
      <c r="U33" s="304"/>
      <c r="V33" s="411" t="str">
        <f t="shared" si="1"/>
        <v>【短期入所型】守口市</v>
      </c>
    </row>
    <row r="34" spans="1:22" ht="22.5" hidden="1" customHeight="1">
      <c r="A34" s="345">
        <v>17</v>
      </c>
      <c r="B34" s="183"/>
      <c r="C34" s="98"/>
      <c r="D34" s="98"/>
      <c r="E34" s="98"/>
      <c r="F34" s="98"/>
      <c r="G34" s="98"/>
      <c r="H34" s="98"/>
      <c r="I34" s="301"/>
      <c r="J34" s="255"/>
      <c r="K34" s="390" t="str">
        <f t="shared" si="8"/>
        <v/>
      </c>
      <c r="L34" s="391" t="str">
        <f t="shared" si="3"/>
        <v/>
      </c>
      <c r="M34" s="391" t="str">
        <f t="shared" si="9"/>
        <v/>
      </c>
      <c r="N34" s="391" t="str">
        <f t="shared" si="10"/>
        <v/>
      </c>
      <c r="O34" s="392" t="str">
        <f>IF(G34="","",VLOOKUP($F$4,'※削除禁止　契約単価（委託単価・利用料配分）'!_xlnm.Print_Titles,2,FALSE))</f>
        <v/>
      </c>
      <c r="P34" s="391" t="str">
        <f>IFERROR(VLOOKUP(V34,'※削除禁止　契約単価（委託単価・利用料配分）'!A:L,8,FALSE),"")</f>
        <v/>
      </c>
      <c r="Q34" s="391" t="str">
        <f t="shared" si="11"/>
        <v/>
      </c>
      <c r="R34" s="391" t="str">
        <f>IFERROR(VLOOKUP(V34,'※削除禁止　契約単価（委託単価・利用料配分）'!A:L,11,FALSE),"")</f>
        <v/>
      </c>
      <c r="S34" s="347"/>
      <c r="T34" s="400" t="str">
        <f t="shared" si="12"/>
        <v/>
      </c>
      <c r="U34" s="304"/>
      <c r="V34" s="411" t="str">
        <f t="shared" si="1"/>
        <v>【短期入所型】守口市</v>
      </c>
    </row>
    <row r="35" spans="1:22" ht="22.5" hidden="1" customHeight="1">
      <c r="A35" s="345">
        <v>18</v>
      </c>
      <c r="B35" s="183"/>
      <c r="C35" s="98"/>
      <c r="D35" s="98"/>
      <c r="E35" s="98"/>
      <c r="F35" s="98"/>
      <c r="G35" s="98"/>
      <c r="H35" s="98"/>
      <c r="I35" s="301"/>
      <c r="J35" s="255"/>
      <c r="K35" s="390" t="str">
        <f t="shared" si="8"/>
        <v/>
      </c>
      <c r="L35" s="391" t="str">
        <f t="shared" si="3"/>
        <v/>
      </c>
      <c r="M35" s="391" t="str">
        <f t="shared" si="9"/>
        <v/>
      </c>
      <c r="N35" s="391" t="str">
        <f t="shared" si="10"/>
        <v/>
      </c>
      <c r="O35" s="392" t="str">
        <f>IF(G35="","",VLOOKUP($F$4,'※削除禁止　契約単価（委託単価・利用料配分）'!_xlnm.Print_Titles,2,FALSE))</f>
        <v/>
      </c>
      <c r="P35" s="391" t="str">
        <f>IFERROR(VLOOKUP(V35,'※削除禁止　契約単価（委託単価・利用料配分）'!A:L,8,FALSE),"")</f>
        <v/>
      </c>
      <c r="Q35" s="391" t="str">
        <f t="shared" si="11"/>
        <v/>
      </c>
      <c r="R35" s="391" t="str">
        <f>IFERROR(VLOOKUP(V35,'※削除禁止　契約単価（委託単価・利用料配分）'!A:L,11,FALSE),"")</f>
        <v/>
      </c>
      <c r="S35" s="347"/>
      <c r="T35" s="400" t="str">
        <f t="shared" si="12"/>
        <v/>
      </c>
      <c r="U35" s="304"/>
      <c r="V35" s="411" t="str">
        <f t="shared" si="1"/>
        <v>【短期入所型】守口市</v>
      </c>
    </row>
    <row r="36" spans="1:22" ht="22.5" hidden="1" customHeight="1">
      <c r="A36" s="345">
        <v>19</v>
      </c>
      <c r="B36" s="183"/>
      <c r="C36" s="98"/>
      <c r="D36" s="98"/>
      <c r="E36" s="98"/>
      <c r="F36" s="98"/>
      <c r="G36" s="98"/>
      <c r="H36" s="98"/>
      <c r="I36" s="301"/>
      <c r="J36" s="255"/>
      <c r="K36" s="390" t="str">
        <f t="shared" si="8"/>
        <v/>
      </c>
      <c r="L36" s="391" t="str">
        <f t="shared" si="3"/>
        <v/>
      </c>
      <c r="M36" s="391" t="str">
        <f t="shared" si="9"/>
        <v/>
      </c>
      <c r="N36" s="391" t="str">
        <f t="shared" si="10"/>
        <v/>
      </c>
      <c r="O36" s="392" t="str">
        <f>IF(G36="","",VLOOKUP($F$4,'※削除禁止　契約単価（委託単価・利用料配分）'!_xlnm.Print_Titles,2,FALSE))</f>
        <v/>
      </c>
      <c r="P36" s="391" t="str">
        <f>IFERROR(VLOOKUP(V36,'※削除禁止　契約単価（委託単価・利用料配分）'!A:L,8,FALSE),"")</f>
        <v/>
      </c>
      <c r="Q36" s="391" t="str">
        <f t="shared" si="11"/>
        <v/>
      </c>
      <c r="R36" s="391" t="str">
        <f>IFERROR(VLOOKUP(V36,'※削除禁止　契約単価（委託単価・利用料配分）'!A:L,11,FALSE),"")</f>
        <v/>
      </c>
      <c r="S36" s="347"/>
      <c r="T36" s="400" t="str">
        <f t="shared" si="12"/>
        <v/>
      </c>
      <c r="U36" s="304"/>
      <c r="V36" s="411" t="str">
        <f t="shared" si="1"/>
        <v>【短期入所型】守口市</v>
      </c>
    </row>
    <row r="37" spans="1:22" ht="22.5" hidden="1" customHeight="1">
      <c r="A37" s="345">
        <v>20</v>
      </c>
      <c r="B37" s="183"/>
      <c r="C37" s="98"/>
      <c r="D37" s="98"/>
      <c r="E37" s="98"/>
      <c r="F37" s="98"/>
      <c r="G37" s="98"/>
      <c r="H37" s="98"/>
      <c r="I37" s="301"/>
      <c r="J37" s="255"/>
      <c r="K37" s="390" t="str">
        <f t="shared" si="8"/>
        <v/>
      </c>
      <c r="L37" s="391" t="str">
        <f t="shared" si="3"/>
        <v/>
      </c>
      <c r="M37" s="391" t="str">
        <f t="shared" si="9"/>
        <v/>
      </c>
      <c r="N37" s="391" t="str">
        <f t="shared" si="10"/>
        <v/>
      </c>
      <c r="O37" s="392" t="str">
        <f>IF(G37="","",VLOOKUP($F$4,'※削除禁止　契約単価（委託単価・利用料配分）'!_xlnm.Print_Titles,2,FALSE))</f>
        <v/>
      </c>
      <c r="P37" s="391" t="str">
        <f>IFERROR(VLOOKUP(V37,'※削除禁止　契約単価（委託単価・利用料配分）'!A:L,8,FALSE),"")</f>
        <v/>
      </c>
      <c r="Q37" s="391" t="str">
        <f t="shared" si="11"/>
        <v/>
      </c>
      <c r="R37" s="391" t="str">
        <f>IFERROR(VLOOKUP(V37,'※削除禁止　契約単価（委託単価・利用料配分）'!A:L,11,FALSE),"")</f>
        <v/>
      </c>
      <c r="S37" s="347"/>
      <c r="T37" s="400" t="str">
        <f t="shared" si="12"/>
        <v/>
      </c>
      <c r="U37" s="304"/>
      <c r="V37" s="411" t="str">
        <f t="shared" si="1"/>
        <v>【短期入所型】守口市</v>
      </c>
    </row>
    <row r="38" spans="1:22" ht="22.5" hidden="1" customHeight="1">
      <c r="A38" s="345">
        <v>21</v>
      </c>
      <c r="B38" s="183"/>
      <c r="C38" s="98"/>
      <c r="D38" s="98"/>
      <c r="E38" s="98"/>
      <c r="F38" s="98"/>
      <c r="G38" s="98"/>
      <c r="H38" s="98"/>
      <c r="I38" s="301"/>
      <c r="J38" s="255"/>
      <c r="K38" s="390" t="str">
        <f t="shared" si="8"/>
        <v/>
      </c>
      <c r="L38" s="391" t="str">
        <f t="shared" si="3"/>
        <v/>
      </c>
      <c r="M38" s="391" t="str">
        <f t="shared" si="9"/>
        <v/>
      </c>
      <c r="N38" s="391" t="str">
        <f t="shared" si="10"/>
        <v/>
      </c>
      <c r="O38" s="392" t="str">
        <f>IF(G38="","",VLOOKUP($F$4,'※削除禁止　契約単価（委託単価・利用料配分）'!_xlnm.Print_Titles,2,FALSE))</f>
        <v/>
      </c>
      <c r="P38" s="391" t="str">
        <f>IFERROR(VLOOKUP(V38,'※削除禁止　契約単価（委託単価・利用料配分）'!A:L,8,FALSE),"")</f>
        <v/>
      </c>
      <c r="Q38" s="391" t="str">
        <f t="shared" si="11"/>
        <v/>
      </c>
      <c r="R38" s="391" t="str">
        <f>IFERROR(VLOOKUP(V38,'※削除禁止　契約単価（委託単価・利用料配分）'!A:L,11,FALSE),"")</f>
        <v/>
      </c>
      <c r="S38" s="347"/>
      <c r="T38" s="400" t="str">
        <f t="shared" si="12"/>
        <v/>
      </c>
      <c r="U38" s="304"/>
      <c r="V38" s="411" t="str">
        <f t="shared" si="1"/>
        <v>【短期入所型】守口市</v>
      </c>
    </row>
    <row r="39" spans="1:22" ht="22.5" hidden="1" customHeight="1">
      <c r="A39" s="345">
        <v>22</v>
      </c>
      <c r="B39" s="183"/>
      <c r="C39" s="98"/>
      <c r="D39" s="98"/>
      <c r="E39" s="98"/>
      <c r="F39" s="98"/>
      <c r="G39" s="98"/>
      <c r="H39" s="98"/>
      <c r="I39" s="301"/>
      <c r="J39" s="255"/>
      <c r="K39" s="390" t="str">
        <f t="shared" si="8"/>
        <v/>
      </c>
      <c r="L39" s="391" t="str">
        <f t="shared" si="3"/>
        <v/>
      </c>
      <c r="M39" s="391" t="str">
        <f t="shared" si="9"/>
        <v/>
      </c>
      <c r="N39" s="391" t="str">
        <f t="shared" si="10"/>
        <v/>
      </c>
      <c r="O39" s="392" t="str">
        <f>IF(G39="","",VLOOKUP($F$4,'※削除禁止　契約単価（委託単価・利用料配分）'!_xlnm.Print_Titles,2,FALSE))</f>
        <v/>
      </c>
      <c r="P39" s="391" t="str">
        <f>IFERROR(VLOOKUP(V39,'※削除禁止　契約単価（委託単価・利用料配分）'!A:L,8,FALSE),"")</f>
        <v/>
      </c>
      <c r="Q39" s="391" t="str">
        <f t="shared" si="11"/>
        <v/>
      </c>
      <c r="R39" s="391" t="str">
        <f>IFERROR(VLOOKUP(V39,'※削除禁止　契約単価（委託単価・利用料配分）'!A:L,11,FALSE),"")</f>
        <v/>
      </c>
      <c r="S39" s="347"/>
      <c r="T39" s="400" t="str">
        <f t="shared" si="12"/>
        <v/>
      </c>
      <c r="U39" s="304"/>
      <c r="V39" s="411" t="str">
        <f t="shared" si="1"/>
        <v>【短期入所型】守口市</v>
      </c>
    </row>
    <row r="40" spans="1:22" ht="22.5" hidden="1" customHeight="1">
      <c r="A40" s="345">
        <v>23</v>
      </c>
      <c r="B40" s="183"/>
      <c r="C40" s="98"/>
      <c r="D40" s="98"/>
      <c r="E40" s="98"/>
      <c r="F40" s="98"/>
      <c r="G40" s="98"/>
      <c r="H40" s="98"/>
      <c r="I40" s="301"/>
      <c r="J40" s="255"/>
      <c r="K40" s="390" t="str">
        <f t="shared" si="8"/>
        <v/>
      </c>
      <c r="L40" s="391" t="str">
        <f t="shared" si="3"/>
        <v/>
      </c>
      <c r="M40" s="391" t="str">
        <f t="shared" si="9"/>
        <v/>
      </c>
      <c r="N40" s="391" t="str">
        <f t="shared" si="10"/>
        <v/>
      </c>
      <c r="O40" s="392" t="str">
        <f>IF(G40="","",VLOOKUP($F$4,'※削除禁止　契約単価（委託単価・利用料配分）'!_xlnm.Print_Titles,2,FALSE))</f>
        <v/>
      </c>
      <c r="P40" s="391" t="str">
        <f>IFERROR(VLOOKUP(V40,'※削除禁止　契約単価（委託単価・利用料配分）'!A:L,8,FALSE),"")</f>
        <v/>
      </c>
      <c r="Q40" s="391" t="str">
        <f t="shared" si="11"/>
        <v/>
      </c>
      <c r="R40" s="391" t="str">
        <f>IFERROR(VLOOKUP(V40,'※削除禁止　契約単価（委託単価・利用料配分）'!A:L,11,FALSE),"")</f>
        <v/>
      </c>
      <c r="S40" s="347"/>
      <c r="T40" s="400" t="str">
        <f t="shared" si="12"/>
        <v/>
      </c>
      <c r="U40" s="304"/>
      <c r="V40" s="411" t="str">
        <f t="shared" si="1"/>
        <v>【短期入所型】守口市</v>
      </c>
    </row>
    <row r="41" spans="1:22" ht="22.5" hidden="1" customHeight="1">
      <c r="A41" s="345">
        <v>24</v>
      </c>
      <c r="B41" s="183"/>
      <c r="C41" s="98"/>
      <c r="D41" s="98"/>
      <c r="E41" s="98"/>
      <c r="F41" s="98"/>
      <c r="G41" s="98"/>
      <c r="H41" s="98"/>
      <c r="I41" s="301"/>
      <c r="J41" s="255"/>
      <c r="K41" s="390" t="str">
        <f t="shared" si="8"/>
        <v/>
      </c>
      <c r="L41" s="391" t="str">
        <f t="shared" si="3"/>
        <v/>
      </c>
      <c r="M41" s="391" t="str">
        <f t="shared" si="9"/>
        <v/>
      </c>
      <c r="N41" s="391" t="str">
        <f t="shared" si="10"/>
        <v/>
      </c>
      <c r="O41" s="392" t="str">
        <f>IF(G41="","",VLOOKUP($F$4,'※削除禁止　契約単価（委託単価・利用料配分）'!_xlnm.Print_Titles,2,FALSE))</f>
        <v/>
      </c>
      <c r="P41" s="391" t="str">
        <f>IFERROR(VLOOKUP(V41,'※削除禁止　契約単価（委託単価・利用料配分）'!A:L,8,FALSE),"")</f>
        <v/>
      </c>
      <c r="Q41" s="391" t="str">
        <f t="shared" si="11"/>
        <v/>
      </c>
      <c r="R41" s="391" t="str">
        <f>IFERROR(VLOOKUP(V41,'※削除禁止　契約単価（委託単価・利用料配分）'!A:L,11,FALSE),"")</f>
        <v/>
      </c>
      <c r="S41" s="347"/>
      <c r="T41" s="400" t="str">
        <f t="shared" si="12"/>
        <v/>
      </c>
      <c r="U41" s="304"/>
      <c r="V41" s="411" t="str">
        <f t="shared" si="1"/>
        <v>【短期入所型】守口市</v>
      </c>
    </row>
    <row r="42" spans="1:22" ht="22.5" hidden="1" customHeight="1">
      <c r="A42" s="345">
        <v>25</v>
      </c>
      <c r="B42" s="183"/>
      <c r="C42" s="98"/>
      <c r="D42" s="98"/>
      <c r="E42" s="98"/>
      <c r="F42" s="98"/>
      <c r="G42" s="98"/>
      <c r="H42" s="98"/>
      <c r="I42" s="301"/>
      <c r="J42" s="255"/>
      <c r="K42" s="390" t="str">
        <f t="shared" si="8"/>
        <v/>
      </c>
      <c r="L42" s="391" t="str">
        <f t="shared" si="3"/>
        <v/>
      </c>
      <c r="M42" s="391" t="str">
        <f t="shared" si="9"/>
        <v/>
      </c>
      <c r="N42" s="391" t="str">
        <f t="shared" si="10"/>
        <v/>
      </c>
      <c r="O42" s="392" t="str">
        <f>IF(G42="","",VLOOKUP($F$4,'※削除禁止　契約単価（委託単価・利用料配分）'!_xlnm.Print_Titles,2,FALSE))</f>
        <v/>
      </c>
      <c r="P42" s="391" t="str">
        <f>IFERROR(VLOOKUP(V42,'※削除禁止　契約単価（委託単価・利用料配分）'!A:L,8,FALSE),"")</f>
        <v/>
      </c>
      <c r="Q42" s="391" t="str">
        <f t="shared" si="11"/>
        <v/>
      </c>
      <c r="R42" s="391" t="str">
        <f>IFERROR(VLOOKUP(V42,'※削除禁止　契約単価（委託単価・利用料配分）'!A:L,11,FALSE),"")</f>
        <v/>
      </c>
      <c r="S42" s="347"/>
      <c r="T42" s="400" t="str">
        <f t="shared" si="12"/>
        <v/>
      </c>
      <c r="U42" s="304"/>
      <c r="V42" s="411" t="str">
        <f t="shared" si="1"/>
        <v>【短期入所型】守口市</v>
      </c>
    </row>
    <row r="43" spans="1:22" ht="22.5" hidden="1" customHeight="1">
      <c r="A43" s="345">
        <v>26</v>
      </c>
      <c r="B43" s="183"/>
      <c r="C43" s="98"/>
      <c r="D43" s="98"/>
      <c r="E43" s="98"/>
      <c r="F43" s="98"/>
      <c r="G43" s="98"/>
      <c r="H43" s="98"/>
      <c r="I43" s="301"/>
      <c r="J43" s="255"/>
      <c r="K43" s="390" t="str">
        <f t="shared" si="8"/>
        <v/>
      </c>
      <c r="L43" s="391" t="str">
        <f t="shared" si="3"/>
        <v/>
      </c>
      <c r="M43" s="391" t="str">
        <f t="shared" si="9"/>
        <v/>
      </c>
      <c r="N43" s="391" t="str">
        <f t="shared" si="10"/>
        <v/>
      </c>
      <c r="O43" s="392" t="str">
        <f>IF(G43="","",VLOOKUP($F$4,'※削除禁止　契約単価（委託単価・利用料配分）'!_xlnm.Print_Titles,2,FALSE))</f>
        <v/>
      </c>
      <c r="P43" s="391" t="str">
        <f>IFERROR(VLOOKUP(V43,'※削除禁止　契約単価（委託単価・利用料配分）'!A:L,8,FALSE),"")</f>
        <v/>
      </c>
      <c r="Q43" s="391" t="str">
        <f t="shared" si="11"/>
        <v/>
      </c>
      <c r="R43" s="391" t="str">
        <f>IFERROR(VLOOKUP(V43,'※削除禁止　契約単価（委託単価・利用料配分）'!A:L,11,FALSE),"")</f>
        <v/>
      </c>
      <c r="S43" s="347"/>
      <c r="T43" s="400" t="str">
        <f t="shared" si="12"/>
        <v/>
      </c>
      <c r="U43" s="304"/>
      <c r="V43" s="411" t="str">
        <f t="shared" si="1"/>
        <v>【短期入所型】守口市</v>
      </c>
    </row>
    <row r="44" spans="1:22" ht="22.5" hidden="1" customHeight="1">
      <c r="A44" s="345">
        <v>27</v>
      </c>
      <c r="B44" s="183"/>
      <c r="C44" s="98"/>
      <c r="D44" s="98"/>
      <c r="E44" s="98"/>
      <c r="F44" s="98"/>
      <c r="G44" s="98"/>
      <c r="H44" s="98"/>
      <c r="I44" s="301"/>
      <c r="J44" s="255"/>
      <c r="K44" s="390" t="str">
        <f t="shared" si="8"/>
        <v/>
      </c>
      <c r="L44" s="391" t="str">
        <f t="shared" si="3"/>
        <v/>
      </c>
      <c r="M44" s="391" t="str">
        <f t="shared" si="9"/>
        <v/>
      </c>
      <c r="N44" s="391" t="str">
        <f t="shared" si="10"/>
        <v/>
      </c>
      <c r="O44" s="392" t="str">
        <f>IF(G44="","",VLOOKUP($F$4,'※削除禁止　契約単価（委託単価・利用料配分）'!_xlnm.Print_Titles,2,FALSE))</f>
        <v/>
      </c>
      <c r="P44" s="391" t="str">
        <f>IFERROR(VLOOKUP(V44,'※削除禁止　契約単価（委託単価・利用料配分）'!A:L,8,FALSE),"")</f>
        <v/>
      </c>
      <c r="Q44" s="391" t="str">
        <f t="shared" si="11"/>
        <v/>
      </c>
      <c r="R44" s="391" t="str">
        <f>IFERROR(VLOOKUP(V44,'※削除禁止　契約単価（委託単価・利用料配分）'!A:L,11,FALSE),"")</f>
        <v/>
      </c>
      <c r="S44" s="347"/>
      <c r="T44" s="400" t="str">
        <f t="shared" si="12"/>
        <v/>
      </c>
      <c r="U44" s="304"/>
      <c r="V44" s="411" t="str">
        <f t="shared" si="1"/>
        <v>【短期入所型】守口市</v>
      </c>
    </row>
    <row r="45" spans="1:22" ht="22.5" hidden="1" customHeight="1">
      <c r="A45" s="345">
        <v>28</v>
      </c>
      <c r="B45" s="183"/>
      <c r="C45" s="98"/>
      <c r="D45" s="98"/>
      <c r="E45" s="98"/>
      <c r="F45" s="98"/>
      <c r="G45" s="98"/>
      <c r="H45" s="98"/>
      <c r="I45" s="301"/>
      <c r="J45" s="255"/>
      <c r="K45" s="390" t="str">
        <f t="shared" si="8"/>
        <v/>
      </c>
      <c r="L45" s="391" t="str">
        <f t="shared" si="3"/>
        <v/>
      </c>
      <c r="M45" s="391" t="str">
        <f t="shared" si="9"/>
        <v/>
      </c>
      <c r="N45" s="391" t="str">
        <f t="shared" si="10"/>
        <v/>
      </c>
      <c r="O45" s="392" t="str">
        <f>IF(G45="","",VLOOKUP($F$4,'※削除禁止　契約単価（委託単価・利用料配分）'!_xlnm.Print_Titles,2,FALSE))</f>
        <v/>
      </c>
      <c r="P45" s="391" t="str">
        <f>IFERROR(VLOOKUP(V45,'※削除禁止　契約単価（委託単価・利用料配分）'!A:L,8,FALSE),"")</f>
        <v/>
      </c>
      <c r="Q45" s="391" t="str">
        <f t="shared" si="11"/>
        <v/>
      </c>
      <c r="R45" s="391" t="str">
        <f>IFERROR(VLOOKUP(V45,'※削除禁止　契約単価（委託単価・利用料配分）'!A:L,11,FALSE),"")</f>
        <v/>
      </c>
      <c r="S45" s="347"/>
      <c r="T45" s="400" t="str">
        <f t="shared" si="12"/>
        <v/>
      </c>
      <c r="U45" s="304"/>
      <c r="V45" s="411" t="str">
        <f t="shared" si="1"/>
        <v>【短期入所型】守口市</v>
      </c>
    </row>
    <row r="46" spans="1:22" ht="22.5" hidden="1" customHeight="1">
      <c r="A46" s="345">
        <v>29</v>
      </c>
      <c r="B46" s="183"/>
      <c r="C46" s="98"/>
      <c r="D46" s="98"/>
      <c r="E46" s="98"/>
      <c r="F46" s="98"/>
      <c r="G46" s="98"/>
      <c r="H46" s="98"/>
      <c r="I46" s="301"/>
      <c r="J46" s="255"/>
      <c r="K46" s="390" t="str">
        <f t="shared" si="8"/>
        <v/>
      </c>
      <c r="L46" s="391" t="str">
        <f t="shared" si="3"/>
        <v/>
      </c>
      <c r="M46" s="391" t="str">
        <f t="shared" si="9"/>
        <v/>
      </c>
      <c r="N46" s="391" t="str">
        <f t="shared" si="10"/>
        <v/>
      </c>
      <c r="O46" s="392" t="str">
        <f>IF(G46="","",VLOOKUP($F$4,'※削除禁止　契約単価（委託単価・利用料配分）'!_xlnm.Print_Titles,2,FALSE))</f>
        <v/>
      </c>
      <c r="P46" s="391" t="str">
        <f>IFERROR(VLOOKUP(V46,'※削除禁止　契約単価（委託単価・利用料配分）'!A:L,8,FALSE),"")</f>
        <v/>
      </c>
      <c r="Q46" s="391" t="str">
        <f t="shared" si="11"/>
        <v/>
      </c>
      <c r="R46" s="391" t="str">
        <f>IFERROR(VLOOKUP(V46,'※削除禁止　契約単価（委託単価・利用料配分）'!A:L,11,FALSE),"")</f>
        <v/>
      </c>
      <c r="S46" s="347"/>
      <c r="T46" s="400" t="str">
        <f t="shared" si="12"/>
        <v/>
      </c>
      <c r="U46" s="304"/>
      <c r="V46" s="411" t="str">
        <f t="shared" si="1"/>
        <v>【短期入所型】守口市</v>
      </c>
    </row>
    <row r="47" spans="1:22" ht="22.5" hidden="1" customHeight="1">
      <c r="A47" s="345">
        <v>30</v>
      </c>
      <c r="B47" s="183"/>
      <c r="C47" s="98"/>
      <c r="D47" s="98"/>
      <c r="E47" s="98"/>
      <c r="F47" s="98"/>
      <c r="G47" s="98"/>
      <c r="H47" s="98"/>
      <c r="I47" s="301"/>
      <c r="J47" s="255"/>
      <c r="K47" s="390" t="str">
        <f t="shared" si="8"/>
        <v/>
      </c>
      <c r="L47" s="391" t="str">
        <f t="shared" si="3"/>
        <v/>
      </c>
      <c r="M47" s="391" t="str">
        <f t="shared" si="9"/>
        <v/>
      </c>
      <c r="N47" s="391" t="str">
        <f t="shared" si="10"/>
        <v/>
      </c>
      <c r="O47" s="392" t="str">
        <f>IF(G47="","",VLOOKUP($F$4,'※削除禁止　契約単価（委託単価・利用料配分）'!_xlnm.Print_Titles,2,FALSE))</f>
        <v/>
      </c>
      <c r="P47" s="391" t="str">
        <f>IFERROR(VLOOKUP(V47,'※削除禁止　契約単価（委託単価・利用料配分）'!A:L,8,FALSE),"")</f>
        <v/>
      </c>
      <c r="Q47" s="391" t="str">
        <f t="shared" si="11"/>
        <v/>
      </c>
      <c r="R47" s="391" t="str">
        <f>IFERROR(VLOOKUP(V47,'※削除禁止　契約単価（委託単価・利用料配分）'!A:L,11,FALSE),"")</f>
        <v/>
      </c>
      <c r="S47" s="347"/>
      <c r="T47" s="400" t="str">
        <f t="shared" si="12"/>
        <v/>
      </c>
      <c r="U47" s="304"/>
      <c r="V47" s="411" t="str">
        <f t="shared" si="1"/>
        <v>【短期入所型】守口市</v>
      </c>
    </row>
    <row r="48" spans="1:22" ht="22.5" hidden="1" customHeight="1">
      <c r="A48" s="345">
        <v>31</v>
      </c>
      <c r="B48" s="183"/>
      <c r="C48" s="98"/>
      <c r="D48" s="98"/>
      <c r="E48" s="98"/>
      <c r="F48" s="98"/>
      <c r="G48" s="98"/>
      <c r="H48" s="98"/>
      <c r="I48" s="301"/>
      <c r="J48" s="255"/>
      <c r="K48" s="390" t="str">
        <f t="shared" si="8"/>
        <v/>
      </c>
      <c r="L48" s="391" t="str">
        <f t="shared" si="3"/>
        <v/>
      </c>
      <c r="M48" s="391" t="str">
        <f t="shared" si="9"/>
        <v/>
      </c>
      <c r="N48" s="391" t="str">
        <f t="shared" si="10"/>
        <v/>
      </c>
      <c r="O48" s="392" t="str">
        <f>IF(G48="","",VLOOKUP($F$4,'※削除禁止　契約単価（委託単価・利用料配分）'!_xlnm.Print_Titles,2,FALSE))</f>
        <v/>
      </c>
      <c r="P48" s="391" t="str">
        <f>IFERROR(VLOOKUP(V48,'※削除禁止　契約単価（委託単価・利用料配分）'!A:L,8,FALSE),"")</f>
        <v/>
      </c>
      <c r="Q48" s="391" t="str">
        <f t="shared" si="11"/>
        <v/>
      </c>
      <c r="R48" s="391" t="str">
        <f>IFERROR(VLOOKUP(V48,'※削除禁止　契約単価（委託単価・利用料配分）'!A:L,11,FALSE),"")</f>
        <v/>
      </c>
      <c r="S48" s="347"/>
      <c r="T48" s="400" t="str">
        <f t="shared" si="12"/>
        <v/>
      </c>
      <c r="U48" s="304"/>
      <c r="V48" s="411" t="str">
        <f t="shared" si="1"/>
        <v>【短期入所型】守口市</v>
      </c>
    </row>
    <row r="49" spans="1:22" ht="22.5" hidden="1" customHeight="1">
      <c r="A49" s="345">
        <v>32</v>
      </c>
      <c r="B49" s="183"/>
      <c r="C49" s="98"/>
      <c r="D49" s="98"/>
      <c r="E49" s="98"/>
      <c r="F49" s="98"/>
      <c r="G49" s="98"/>
      <c r="H49" s="98"/>
      <c r="I49" s="301"/>
      <c r="J49" s="255"/>
      <c r="K49" s="390" t="str">
        <f t="shared" si="8"/>
        <v/>
      </c>
      <c r="L49" s="391" t="str">
        <f t="shared" si="3"/>
        <v/>
      </c>
      <c r="M49" s="391" t="str">
        <f t="shared" si="9"/>
        <v/>
      </c>
      <c r="N49" s="391" t="str">
        <f t="shared" si="10"/>
        <v/>
      </c>
      <c r="O49" s="392" t="str">
        <f>IF(G49="","",VLOOKUP($F$4,'※削除禁止　契約単価（委託単価・利用料配分）'!_xlnm.Print_Titles,2,FALSE))</f>
        <v/>
      </c>
      <c r="P49" s="391" t="str">
        <f>IFERROR(VLOOKUP(V49,'※削除禁止　契約単価（委託単価・利用料配分）'!A:L,8,FALSE),"")</f>
        <v/>
      </c>
      <c r="Q49" s="391" t="str">
        <f t="shared" si="11"/>
        <v/>
      </c>
      <c r="R49" s="391" t="str">
        <f>IFERROR(VLOOKUP(V49,'※削除禁止　契約単価（委託単価・利用料配分）'!A:L,11,FALSE),"")</f>
        <v/>
      </c>
      <c r="S49" s="347"/>
      <c r="T49" s="400" t="str">
        <f t="shared" si="12"/>
        <v/>
      </c>
      <c r="U49" s="304"/>
      <c r="V49" s="411" t="str">
        <f t="shared" si="1"/>
        <v>【短期入所型】守口市</v>
      </c>
    </row>
    <row r="50" spans="1:22" ht="22.5" hidden="1" customHeight="1">
      <c r="A50" s="345">
        <v>33</v>
      </c>
      <c r="B50" s="183"/>
      <c r="C50" s="98"/>
      <c r="D50" s="98"/>
      <c r="E50" s="98"/>
      <c r="F50" s="98"/>
      <c r="G50" s="98"/>
      <c r="H50" s="98"/>
      <c r="I50" s="301"/>
      <c r="J50" s="255"/>
      <c r="K50" s="390" t="str">
        <f t="shared" si="8"/>
        <v/>
      </c>
      <c r="L50" s="391" t="str">
        <f t="shared" si="3"/>
        <v/>
      </c>
      <c r="M50" s="391" t="str">
        <f t="shared" si="9"/>
        <v/>
      </c>
      <c r="N50" s="391" t="str">
        <f t="shared" si="10"/>
        <v/>
      </c>
      <c r="O50" s="392" t="str">
        <f>IF(G50="","",VLOOKUP($F$4,'※削除禁止　契約単価（委託単価・利用料配分）'!_xlnm.Print_Titles,2,FALSE))</f>
        <v/>
      </c>
      <c r="P50" s="391" t="str">
        <f>IFERROR(VLOOKUP(V50,'※削除禁止　契約単価（委託単価・利用料配分）'!A:L,8,FALSE),"")</f>
        <v/>
      </c>
      <c r="Q50" s="391" t="str">
        <f t="shared" si="11"/>
        <v/>
      </c>
      <c r="R50" s="391" t="str">
        <f>IFERROR(VLOOKUP(V50,'※削除禁止　契約単価（委託単価・利用料配分）'!A:L,11,FALSE),"")</f>
        <v/>
      </c>
      <c r="S50" s="347"/>
      <c r="T50" s="400" t="str">
        <f t="shared" si="12"/>
        <v/>
      </c>
      <c r="U50" s="304"/>
      <c r="V50" s="411" t="str">
        <f t="shared" ref="V50:V67" si="13">$B$14&amp;$F$4&amp;O50&amp;H50&amp;G50</f>
        <v>【短期入所型】守口市</v>
      </c>
    </row>
    <row r="51" spans="1:22" ht="22.5" hidden="1" customHeight="1">
      <c r="A51" s="345">
        <v>34</v>
      </c>
      <c r="B51" s="183"/>
      <c r="C51" s="98"/>
      <c r="D51" s="98"/>
      <c r="E51" s="98"/>
      <c r="F51" s="98"/>
      <c r="G51" s="98"/>
      <c r="H51" s="98"/>
      <c r="I51" s="301"/>
      <c r="J51" s="255"/>
      <c r="K51" s="390" t="str">
        <f t="shared" si="8"/>
        <v/>
      </c>
      <c r="L51" s="391" t="str">
        <f t="shared" si="3"/>
        <v/>
      </c>
      <c r="M51" s="391" t="str">
        <f t="shared" si="9"/>
        <v/>
      </c>
      <c r="N51" s="391" t="str">
        <f t="shared" si="10"/>
        <v/>
      </c>
      <c r="O51" s="392" t="str">
        <f>IF(G51="","",VLOOKUP($F$4,'※削除禁止　契約単価（委託単価・利用料配分）'!_xlnm.Print_Titles,2,FALSE))</f>
        <v/>
      </c>
      <c r="P51" s="391" t="str">
        <f>IFERROR(VLOOKUP(V51,'※削除禁止　契約単価（委託単価・利用料配分）'!A:L,8,FALSE),"")</f>
        <v/>
      </c>
      <c r="Q51" s="391" t="str">
        <f t="shared" si="11"/>
        <v/>
      </c>
      <c r="R51" s="391" t="str">
        <f>IFERROR(VLOOKUP(V51,'※削除禁止　契約単価（委託単価・利用料配分）'!A:L,11,FALSE),"")</f>
        <v/>
      </c>
      <c r="S51" s="347"/>
      <c r="T51" s="400" t="str">
        <f t="shared" si="12"/>
        <v/>
      </c>
      <c r="U51" s="304"/>
      <c r="V51" s="411" t="str">
        <f t="shared" si="13"/>
        <v>【短期入所型】守口市</v>
      </c>
    </row>
    <row r="52" spans="1:22" ht="22.5" hidden="1" customHeight="1">
      <c r="A52" s="345">
        <v>35</v>
      </c>
      <c r="B52" s="183"/>
      <c r="C52" s="98"/>
      <c r="D52" s="98"/>
      <c r="E52" s="98"/>
      <c r="F52" s="98"/>
      <c r="G52" s="98"/>
      <c r="H52" s="98"/>
      <c r="I52" s="301"/>
      <c r="J52" s="255"/>
      <c r="K52" s="390" t="str">
        <f t="shared" si="8"/>
        <v/>
      </c>
      <c r="L52" s="391" t="str">
        <f t="shared" si="3"/>
        <v/>
      </c>
      <c r="M52" s="391" t="str">
        <f t="shared" si="9"/>
        <v/>
      </c>
      <c r="N52" s="391" t="str">
        <f t="shared" si="10"/>
        <v/>
      </c>
      <c r="O52" s="392" t="str">
        <f>IF(G52="","",VLOOKUP($F$4,'※削除禁止　契約単価（委託単価・利用料配分）'!_xlnm.Print_Titles,2,FALSE))</f>
        <v/>
      </c>
      <c r="P52" s="391" t="str">
        <f>IFERROR(VLOOKUP(V52,'※削除禁止　契約単価（委託単価・利用料配分）'!A:L,8,FALSE),"")</f>
        <v/>
      </c>
      <c r="Q52" s="391" t="str">
        <f t="shared" si="11"/>
        <v/>
      </c>
      <c r="R52" s="391" t="str">
        <f>IFERROR(VLOOKUP(V52,'※削除禁止　契約単価（委託単価・利用料配分）'!A:L,11,FALSE),"")</f>
        <v/>
      </c>
      <c r="S52" s="347"/>
      <c r="T52" s="400" t="str">
        <f t="shared" si="12"/>
        <v/>
      </c>
      <c r="U52" s="304"/>
      <c r="V52" s="411" t="str">
        <f t="shared" si="13"/>
        <v>【短期入所型】守口市</v>
      </c>
    </row>
    <row r="53" spans="1:22" ht="22.5" hidden="1" customHeight="1">
      <c r="A53" s="345">
        <v>36</v>
      </c>
      <c r="B53" s="183"/>
      <c r="C53" s="98"/>
      <c r="D53" s="98"/>
      <c r="E53" s="98"/>
      <c r="F53" s="98"/>
      <c r="G53" s="98"/>
      <c r="H53" s="98"/>
      <c r="I53" s="301"/>
      <c r="J53" s="255"/>
      <c r="K53" s="390" t="str">
        <f t="shared" si="8"/>
        <v/>
      </c>
      <c r="L53" s="391" t="str">
        <f t="shared" si="3"/>
        <v/>
      </c>
      <c r="M53" s="391" t="str">
        <f t="shared" si="9"/>
        <v/>
      </c>
      <c r="N53" s="391" t="str">
        <f t="shared" si="10"/>
        <v/>
      </c>
      <c r="O53" s="392" t="str">
        <f>IF(G53="","",VLOOKUP($F$4,'※削除禁止　契約単価（委託単価・利用料配分）'!_xlnm.Print_Titles,2,FALSE))</f>
        <v/>
      </c>
      <c r="P53" s="391" t="str">
        <f>IFERROR(VLOOKUP(V53,'※削除禁止　契約単価（委託単価・利用料配分）'!A:L,8,FALSE),"")</f>
        <v/>
      </c>
      <c r="Q53" s="391" t="str">
        <f t="shared" si="11"/>
        <v/>
      </c>
      <c r="R53" s="391" t="str">
        <f>IFERROR(VLOOKUP(V53,'※削除禁止　契約単価（委託単価・利用料配分）'!A:L,11,FALSE),"")</f>
        <v/>
      </c>
      <c r="S53" s="347"/>
      <c r="T53" s="400" t="str">
        <f t="shared" si="12"/>
        <v/>
      </c>
      <c r="U53" s="304"/>
      <c r="V53" s="411" t="str">
        <f t="shared" si="13"/>
        <v>【短期入所型】守口市</v>
      </c>
    </row>
    <row r="54" spans="1:22" ht="22.5" hidden="1" customHeight="1">
      <c r="A54" s="345">
        <v>37</v>
      </c>
      <c r="B54" s="183"/>
      <c r="C54" s="98"/>
      <c r="D54" s="98"/>
      <c r="E54" s="98"/>
      <c r="F54" s="98"/>
      <c r="G54" s="98"/>
      <c r="H54" s="98"/>
      <c r="I54" s="301"/>
      <c r="J54" s="255"/>
      <c r="K54" s="390" t="str">
        <f t="shared" si="8"/>
        <v/>
      </c>
      <c r="L54" s="391" t="str">
        <f t="shared" si="3"/>
        <v/>
      </c>
      <c r="M54" s="391" t="str">
        <f t="shared" si="9"/>
        <v/>
      </c>
      <c r="N54" s="391" t="str">
        <f t="shared" si="10"/>
        <v/>
      </c>
      <c r="O54" s="392" t="str">
        <f>IF(G54="","",VLOOKUP($F$4,'※削除禁止　契約単価（委託単価・利用料配分）'!_xlnm.Print_Titles,2,FALSE))</f>
        <v/>
      </c>
      <c r="P54" s="391" t="str">
        <f>IFERROR(VLOOKUP(V54,'※削除禁止　契約単価（委託単価・利用料配分）'!A:L,8,FALSE),"")</f>
        <v/>
      </c>
      <c r="Q54" s="391" t="str">
        <f t="shared" si="11"/>
        <v/>
      </c>
      <c r="R54" s="391" t="str">
        <f>IFERROR(VLOOKUP(V54,'※削除禁止　契約単価（委託単価・利用料配分）'!A:L,11,FALSE),"")</f>
        <v/>
      </c>
      <c r="S54" s="347"/>
      <c r="T54" s="400" t="str">
        <f t="shared" si="12"/>
        <v/>
      </c>
      <c r="U54" s="304"/>
      <c r="V54" s="411" t="str">
        <f t="shared" si="13"/>
        <v>【短期入所型】守口市</v>
      </c>
    </row>
    <row r="55" spans="1:22" ht="22.5" hidden="1" customHeight="1">
      <c r="A55" s="345">
        <v>38</v>
      </c>
      <c r="B55" s="183"/>
      <c r="C55" s="98"/>
      <c r="D55" s="98"/>
      <c r="E55" s="98"/>
      <c r="F55" s="98"/>
      <c r="G55" s="98"/>
      <c r="H55" s="98"/>
      <c r="I55" s="301"/>
      <c r="J55" s="255"/>
      <c r="K55" s="390" t="str">
        <f t="shared" si="8"/>
        <v/>
      </c>
      <c r="L55" s="391" t="str">
        <f t="shared" si="3"/>
        <v/>
      </c>
      <c r="M55" s="391" t="str">
        <f t="shared" si="9"/>
        <v/>
      </c>
      <c r="N55" s="391" t="str">
        <f t="shared" si="10"/>
        <v/>
      </c>
      <c r="O55" s="392" t="str">
        <f>IF(G55="","",VLOOKUP($F$4,'※削除禁止　契約単価（委託単価・利用料配分）'!_xlnm.Print_Titles,2,FALSE))</f>
        <v/>
      </c>
      <c r="P55" s="391" t="str">
        <f>IFERROR(VLOOKUP(V55,'※削除禁止　契約単価（委託単価・利用料配分）'!A:L,8,FALSE),"")</f>
        <v/>
      </c>
      <c r="Q55" s="391" t="str">
        <f t="shared" si="11"/>
        <v/>
      </c>
      <c r="R55" s="391" t="str">
        <f>IFERROR(VLOOKUP(V55,'※削除禁止　契約単価（委託単価・利用料配分）'!A:L,11,FALSE),"")</f>
        <v/>
      </c>
      <c r="S55" s="347"/>
      <c r="T55" s="400" t="str">
        <f t="shared" si="12"/>
        <v/>
      </c>
      <c r="U55" s="304"/>
      <c r="V55" s="411" t="str">
        <f t="shared" si="13"/>
        <v>【短期入所型】守口市</v>
      </c>
    </row>
    <row r="56" spans="1:22" ht="22.5" hidden="1" customHeight="1">
      <c r="A56" s="345">
        <v>39</v>
      </c>
      <c r="B56" s="183"/>
      <c r="C56" s="98"/>
      <c r="D56" s="98"/>
      <c r="E56" s="98"/>
      <c r="F56" s="98"/>
      <c r="G56" s="98"/>
      <c r="H56" s="98"/>
      <c r="I56" s="301"/>
      <c r="J56" s="255"/>
      <c r="K56" s="390" t="str">
        <f t="shared" si="8"/>
        <v/>
      </c>
      <c r="L56" s="391" t="str">
        <f t="shared" si="3"/>
        <v/>
      </c>
      <c r="M56" s="391" t="str">
        <f t="shared" si="9"/>
        <v/>
      </c>
      <c r="N56" s="391" t="str">
        <f t="shared" si="10"/>
        <v/>
      </c>
      <c r="O56" s="392" t="str">
        <f>IF(G56="","",VLOOKUP($F$4,'※削除禁止　契約単価（委託単価・利用料配分）'!_xlnm.Print_Titles,2,FALSE))</f>
        <v/>
      </c>
      <c r="P56" s="391" t="str">
        <f>IFERROR(VLOOKUP(V56,'※削除禁止　契約単価（委託単価・利用料配分）'!A:L,8,FALSE),"")</f>
        <v/>
      </c>
      <c r="Q56" s="391" t="str">
        <f t="shared" si="11"/>
        <v/>
      </c>
      <c r="R56" s="391" t="str">
        <f>IFERROR(VLOOKUP(V56,'※削除禁止　契約単価（委託単価・利用料配分）'!A:L,11,FALSE),"")</f>
        <v/>
      </c>
      <c r="S56" s="347"/>
      <c r="T56" s="400" t="str">
        <f t="shared" si="12"/>
        <v/>
      </c>
      <c r="U56" s="304"/>
      <c r="V56" s="411" t="str">
        <f t="shared" si="13"/>
        <v>【短期入所型】守口市</v>
      </c>
    </row>
    <row r="57" spans="1:22" ht="22.5" hidden="1" customHeight="1">
      <c r="A57" s="345">
        <v>40</v>
      </c>
      <c r="B57" s="183"/>
      <c r="C57" s="98"/>
      <c r="D57" s="98"/>
      <c r="E57" s="98"/>
      <c r="F57" s="98"/>
      <c r="G57" s="98"/>
      <c r="H57" s="98"/>
      <c r="I57" s="301"/>
      <c r="J57" s="255"/>
      <c r="K57" s="390" t="str">
        <f t="shared" si="8"/>
        <v/>
      </c>
      <c r="L57" s="391" t="str">
        <f t="shared" si="3"/>
        <v/>
      </c>
      <c r="M57" s="391" t="str">
        <f t="shared" si="9"/>
        <v/>
      </c>
      <c r="N57" s="391" t="str">
        <f t="shared" si="10"/>
        <v/>
      </c>
      <c r="O57" s="392" t="str">
        <f>IF(G57="","",VLOOKUP($F$4,'※削除禁止　契約単価（委託単価・利用料配分）'!_xlnm.Print_Titles,2,FALSE))</f>
        <v/>
      </c>
      <c r="P57" s="391" t="str">
        <f>IFERROR(VLOOKUP(V57,'※削除禁止　契約単価（委託単価・利用料配分）'!A:L,8,FALSE),"")</f>
        <v/>
      </c>
      <c r="Q57" s="391" t="str">
        <f t="shared" si="11"/>
        <v/>
      </c>
      <c r="R57" s="391" t="str">
        <f>IFERROR(VLOOKUP(V57,'※削除禁止　契約単価（委託単価・利用料配分）'!A:L,11,FALSE),"")</f>
        <v/>
      </c>
      <c r="S57" s="347"/>
      <c r="T57" s="400" t="str">
        <f t="shared" si="12"/>
        <v/>
      </c>
      <c r="U57" s="304"/>
      <c r="V57" s="411" t="str">
        <f t="shared" si="13"/>
        <v>【短期入所型】守口市</v>
      </c>
    </row>
    <row r="58" spans="1:22" ht="22.5" hidden="1" customHeight="1">
      <c r="A58" s="345">
        <v>41</v>
      </c>
      <c r="B58" s="183"/>
      <c r="C58" s="98"/>
      <c r="D58" s="98"/>
      <c r="E58" s="98"/>
      <c r="F58" s="98"/>
      <c r="G58" s="98"/>
      <c r="H58" s="98"/>
      <c r="I58" s="301"/>
      <c r="J58" s="255"/>
      <c r="K58" s="390" t="str">
        <f t="shared" si="8"/>
        <v/>
      </c>
      <c r="L58" s="391" t="str">
        <f t="shared" si="3"/>
        <v/>
      </c>
      <c r="M58" s="391" t="str">
        <f t="shared" si="9"/>
        <v/>
      </c>
      <c r="N58" s="391" t="str">
        <f t="shared" si="10"/>
        <v/>
      </c>
      <c r="O58" s="392" t="str">
        <f>IF(G58="","",VLOOKUP($F$4,'※削除禁止　契約単価（委託単価・利用料配分）'!_xlnm.Print_Titles,2,FALSE))</f>
        <v/>
      </c>
      <c r="P58" s="391" t="str">
        <f>IFERROR(VLOOKUP(V58,'※削除禁止　契約単価（委託単価・利用料配分）'!A:L,8,FALSE),"")</f>
        <v/>
      </c>
      <c r="Q58" s="391" t="str">
        <f t="shared" si="11"/>
        <v/>
      </c>
      <c r="R58" s="391" t="str">
        <f>IFERROR(VLOOKUP(V58,'※削除禁止　契約単価（委託単価・利用料配分）'!A:L,11,FALSE),"")</f>
        <v/>
      </c>
      <c r="S58" s="347"/>
      <c r="T58" s="400" t="str">
        <f t="shared" si="12"/>
        <v/>
      </c>
      <c r="U58" s="304"/>
      <c r="V58" s="411" t="str">
        <f t="shared" si="13"/>
        <v>【短期入所型】守口市</v>
      </c>
    </row>
    <row r="59" spans="1:22" ht="22.5" hidden="1" customHeight="1">
      <c r="A59" s="345">
        <v>42</v>
      </c>
      <c r="B59" s="183"/>
      <c r="C59" s="98"/>
      <c r="D59" s="98"/>
      <c r="E59" s="98"/>
      <c r="F59" s="98"/>
      <c r="G59" s="98"/>
      <c r="H59" s="98"/>
      <c r="I59" s="301"/>
      <c r="J59" s="255"/>
      <c r="K59" s="390" t="str">
        <f t="shared" si="8"/>
        <v/>
      </c>
      <c r="L59" s="391" t="str">
        <f t="shared" si="3"/>
        <v/>
      </c>
      <c r="M59" s="391" t="str">
        <f t="shared" si="9"/>
        <v/>
      </c>
      <c r="N59" s="391" t="str">
        <f t="shared" si="10"/>
        <v/>
      </c>
      <c r="O59" s="392" t="str">
        <f>IF(G59="","",VLOOKUP($F$4,'※削除禁止　契約単価（委託単価・利用料配分）'!_xlnm.Print_Titles,2,FALSE))</f>
        <v/>
      </c>
      <c r="P59" s="391" t="str">
        <f>IFERROR(VLOOKUP(V59,'※削除禁止　契約単価（委託単価・利用料配分）'!A:L,8,FALSE),"")</f>
        <v/>
      </c>
      <c r="Q59" s="391" t="str">
        <f t="shared" si="11"/>
        <v/>
      </c>
      <c r="R59" s="391" t="str">
        <f>IFERROR(VLOOKUP(V59,'※削除禁止　契約単価（委託単価・利用料配分）'!A:L,11,FALSE),"")</f>
        <v/>
      </c>
      <c r="S59" s="347"/>
      <c r="T59" s="400" t="str">
        <f t="shared" si="12"/>
        <v/>
      </c>
      <c r="U59" s="304"/>
      <c r="V59" s="411" t="str">
        <f t="shared" si="13"/>
        <v>【短期入所型】守口市</v>
      </c>
    </row>
    <row r="60" spans="1:22" ht="22.5" hidden="1" customHeight="1">
      <c r="A60" s="345">
        <v>43</v>
      </c>
      <c r="B60" s="183"/>
      <c r="C60" s="98"/>
      <c r="D60" s="98"/>
      <c r="E60" s="98"/>
      <c r="F60" s="98"/>
      <c r="G60" s="98"/>
      <c r="H60" s="98"/>
      <c r="I60" s="301"/>
      <c r="J60" s="255"/>
      <c r="K60" s="390" t="str">
        <f t="shared" si="8"/>
        <v/>
      </c>
      <c r="L60" s="391" t="str">
        <f t="shared" si="3"/>
        <v/>
      </c>
      <c r="M60" s="391" t="str">
        <f t="shared" si="9"/>
        <v/>
      </c>
      <c r="N60" s="391" t="str">
        <f t="shared" si="10"/>
        <v/>
      </c>
      <c r="O60" s="392" t="str">
        <f>IF(G60="","",VLOOKUP($F$4,'※削除禁止　契約単価（委託単価・利用料配分）'!_xlnm.Print_Titles,2,FALSE))</f>
        <v/>
      </c>
      <c r="P60" s="391" t="str">
        <f>IFERROR(VLOOKUP(V60,'※削除禁止　契約単価（委託単価・利用料配分）'!A:L,8,FALSE),"")</f>
        <v/>
      </c>
      <c r="Q60" s="391" t="str">
        <f t="shared" si="11"/>
        <v/>
      </c>
      <c r="R60" s="391" t="str">
        <f>IFERROR(VLOOKUP(V60,'※削除禁止　契約単価（委託単価・利用料配分）'!A:L,11,FALSE),"")</f>
        <v/>
      </c>
      <c r="S60" s="347"/>
      <c r="T60" s="400" t="str">
        <f t="shared" si="12"/>
        <v/>
      </c>
      <c r="U60" s="304"/>
      <c r="V60" s="411" t="str">
        <f t="shared" si="13"/>
        <v>【短期入所型】守口市</v>
      </c>
    </row>
    <row r="61" spans="1:22" ht="22.5" hidden="1" customHeight="1">
      <c r="A61" s="345">
        <v>44</v>
      </c>
      <c r="B61" s="183"/>
      <c r="C61" s="98"/>
      <c r="D61" s="98"/>
      <c r="E61" s="98"/>
      <c r="F61" s="98"/>
      <c r="G61" s="98"/>
      <c r="H61" s="98"/>
      <c r="I61" s="301"/>
      <c r="J61" s="255"/>
      <c r="K61" s="390" t="str">
        <f t="shared" si="8"/>
        <v/>
      </c>
      <c r="L61" s="391" t="str">
        <f t="shared" si="3"/>
        <v/>
      </c>
      <c r="M61" s="391" t="str">
        <f t="shared" si="9"/>
        <v/>
      </c>
      <c r="N61" s="391" t="str">
        <f t="shared" si="10"/>
        <v/>
      </c>
      <c r="O61" s="392" t="str">
        <f>IF(G61="","",VLOOKUP($F$4,'※削除禁止　契約単価（委託単価・利用料配分）'!_xlnm.Print_Titles,2,FALSE))</f>
        <v/>
      </c>
      <c r="P61" s="391" t="str">
        <f>IFERROR(VLOOKUP(V61,'※削除禁止　契約単価（委託単価・利用料配分）'!A:L,8,FALSE),"")</f>
        <v/>
      </c>
      <c r="Q61" s="391" t="str">
        <f t="shared" si="11"/>
        <v/>
      </c>
      <c r="R61" s="391" t="str">
        <f>IFERROR(VLOOKUP(V61,'※削除禁止　契約単価（委託単価・利用料配分）'!A:L,11,FALSE),"")</f>
        <v/>
      </c>
      <c r="S61" s="347"/>
      <c r="T61" s="400" t="str">
        <f t="shared" si="12"/>
        <v/>
      </c>
      <c r="U61" s="304"/>
      <c r="V61" s="411" t="str">
        <f t="shared" si="13"/>
        <v>【短期入所型】守口市</v>
      </c>
    </row>
    <row r="62" spans="1:22" ht="22.5" hidden="1" customHeight="1">
      <c r="A62" s="345">
        <v>45</v>
      </c>
      <c r="B62" s="183"/>
      <c r="C62" s="98"/>
      <c r="D62" s="98"/>
      <c r="E62" s="98"/>
      <c r="F62" s="98"/>
      <c r="G62" s="98"/>
      <c r="H62" s="98"/>
      <c r="I62" s="301"/>
      <c r="J62" s="255"/>
      <c r="K62" s="390" t="str">
        <f t="shared" si="8"/>
        <v/>
      </c>
      <c r="L62" s="391" t="str">
        <f t="shared" si="3"/>
        <v/>
      </c>
      <c r="M62" s="391" t="str">
        <f t="shared" si="9"/>
        <v/>
      </c>
      <c r="N62" s="391" t="str">
        <f t="shared" si="10"/>
        <v/>
      </c>
      <c r="O62" s="392" t="str">
        <f>IF(G62="","",VLOOKUP($F$4,'※削除禁止　契約単価（委託単価・利用料配分）'!_xlnm.Print_Titles,2,FALSE))</f>
        <v/>
      </c>
      <c r="P62" s="391" t="str">
        <f>IFERROR(VLOOKUP(V62,'※削除禁止　契約単価（委託単価・利用料配分）'!A:L,8,FALSE),"")</f>
        <v/>
      </c>
      <c r="Q62" s="391" t="str">
        <f t="shared" si="11"/>
        <v/>
      </c>
      <c r="R62" s="391" t="str">
        <f>IFERROR(VLOOKUP(V62,'※削除禁止　契約単価（委託単価・利用料配分）'!A:L,11,FALSE),"")</f>
        <v/>
      </c>
      <c r="S62" s="347"/>
      <c r="T62" s="400" t="str">
        <f t="shared" si="12"/>
        <v/>
      </c>
      <c r="U62" s="304"/>
      <c r="V62" s="411" t="str">
        <f t="shared" si="13"/>
        <v>【短期入所型】守口市</v>
      </c>
    </row>
    <row r="63" spans="1:22" ht="22.5" hidden="1" customHeight="1">
      <c r="A63" s="345">
        <v>46</v>
      </c>
      <c r="B63" s="183"/>
      <c r="C63" s="98"/>
      <c r="D63" s="98"/>
      <c r="E63" s="98"/>
      <c r="F63" s="98"/>
      <c r="G63" s="98"/>
      <c r="H63" s="98"/>
      <c r="I63" s="301"/>
      <c r="J63" s="255"/>
      <c r="K63" s="390" t="str">
        <f t="shared" si="8"/>
        <v/>
      </c>
      <c r="L63" s="391" t="str">
        <f t="shared" si="3"/>
        <v/>
      </c>
      <c r="M63" s="391" t="str">
        <f t="shared" si="9"/>
        <v/>
      </c>
      <c r="N63" s="391" t="str">
        <f t="shared" si="10"/>
        <v/>
      </c>
      <c r="O63" s="392" t="str">
        <f>IF(G63="","",VLOOKUP($F$4,'※削除禁止　契約単価（委託単価・利用料配分）'!_xlnm.Print_Titles,2,FALSE))</f>
        <v/>
      </c>
      <c r="P63" s="391" t="str">
        <f>IFERROR(VLOOKUP(V63,'※削除禁止　契約単価（委託単価・利用料配分）'!A:L,8,FALSE),"")</f>
        <v/>
      </c>
      <c r="Q63" s="391" t="str">
        <f t="shared" si="11"/>
        <v/>
      </c>
      <c r="R63" s="391" t="str">
        <f>IFERROR(VLOOKUP(V63,'※削除禁止　契約単価（委託単価・利用料配分）'!A:L,11,FALSE),"")</f>
        <v/>
      </c>
      <c r="S63" s="347"/>
      <c r="T63" s="400" t="str">
        <f t="shared" si="12"/>
        <v/>
      </c>
      <c r="U63" s="304"/>
      <c r="V63" s="411" t="str">
        <f t="shared" si="13"/>
        <v>【短期入所型】守口市</v>
      </c>
    </row>
    <row r="64" spans="1:22" ht="22.5" hidden="1" customHeight="1">
      <c r="A64" s="345">
        <v>47</v>
      </c>
      <c r="B64" s="183"/>
      <c r="C64" s="98"/>
      <c r="D64" s="98"/>
      <c r="E64" s="98"/>
      <c r="F64" s="98"/>
      <c r="G64" s="98"/>
      <c r="H64" s="98"/>
      <c r="I64" s="301"/>
      <c r="J64" s="255"/>
      <c r="K64" s="390" t="str">
        <f t="shared" si="8"/>
        <v/>
      </c>
      <c r="L64" s="391" t="str">
        <f t="shared" si="3"/>
        <v/>
      </c>
      <c r="M64" s="391" t="str">
        <f t="shared" si="9"/>
        <v/>
      </c>
      <c r="N64" s="391" t="str">
        <f t="shared" si="10"/>
        <v/>
      </c>
      <c r="O64" s="392" t="str">
        <f>IF(G64="","",VLOOKUP($F$4,'※削除禁止　契約単価（委託単価・利用料配分）'!_xlnm.Print_Titles,2,FALSE))</f>
        <v/>
      </c>
      <c r="P64" s="391" t="str">
        <f>IFERROR(VLOOKUP(V64,'※削除禁止　契約単価（委託単価・利用料配分）'!A:L,8,FALSE),"")</f>
        <v/>
      </c>
      <c r="Q64" s="391" t="str">
        <f t="shared" si="11"/>
        <v/>
      </c>
      <c r="R64" s="391" t="str">
        <f>IFERROR(VLOOKUP(V64,'※削除禁止　契約単価（委託単価・利用料配分）'!A:L,11,FALSE),"")</f>
        <v/>
      </c>
      <c r="S64" s="347"/>
      <c r="T64" s="400" t="str">
        <f t="shared" si="12"/>
        <v/>
      </c>
      <c r="U64" s="304"/>
      <c r="V64" s="411" t="str">
        <f t="shared" si="13"/>
        <v>【短期入所型】守口市</v>
      </c>
    </row>
    <row r="65" spans="1:32" ht="22.5" hidden="1" customHeight="1">
      <c r="A65" s="345">
        <v>48</v>
      </c>
      <c r="B65" s="183"/>
      <c r="C65" s="98"/>
      <c r="D65" s="98"/>
      <c r="E65" s="98"/>
      <c r="F65" s="98"/>
      <c r="G65" s="98"/>
      <c r="H65" s="98"/>
      <c r="I65" s="301"/>
      <c r="J65" s="255"/>
      <c r="K65" s="390" t="str">
        <f t="shared" si="8"/>
        <v/>
      </c>
      <c r="L65" s="391" t="str">
        <f t="shared" si="3"/>
        <v/>
      </c>
      <c r="M65" s="391" t="str">
        <f t="shared" si="9"/>
        <v/>
      </c>
      <c r="N65" s="391" t="str">
        <f t="shared" si="10"/>
        <v/>
      </c>
      <c r="O65" s="392" t="str">
        <f>IF(G65="","",VLOOKUP($F$4,'※削除禁止　契約単価（委託単価・利用料配分）'!_xlnm.Print_Titles,2,FALSE))</f>
        <v/>
      </c>
      <c r="P65" s="391" t="str">
        <f>IFERROR(VLOOKUP(V65,'※削除禁止　契約単価（委託単価・利用料配分）'!A:L,8,FALSE),"")</f>
        <v/>
      </c>
      <c r="Q65" s="391" t="str">
        <f t="shared" si="11"/>
        <v/>
      </c>
      <c r="R65" s="391" t="str">
        <f>IFERROR(VLOOKUP(V65,'※削除禁止　契約単価（委託単価・利用料配分）'!A:L,11,FALSE),"")</f>
        <v/>
      </c>
      <c r="S65" s="347"/>
      <c r="T65" s="400" t="str">
        <f t="shared" si="12"/>
        <v/>
      </c>
      <c r="U65" s="304"/>
      <c r="V65" s="411" t="str">
        <f t="shared" si="13"/>
        <v>【短期入所型】守口市</v>
      </c>
    </row>
    <row r="66" spans="1:32" ht="22.5" hidden="1" customHeight="1">
      <c r="A66" s="345">
        <v>49</v>
      </c>
      <c r="B66" s="183"/>
      <c r="C66" s="98"/>
      <c r="D66" s="98"/>
      <c r="E66" s="98"/>
      <c r="F66" s="98"/>
      <c r="G66" s="98"/>
      <c r="H66" s="98"/>
      <c r="I66" s="301"/>
      <c r="J66" s="255"/>
      <c r="K66" s="390" t="str">
        <f t="shared" si="8"/>
        <v/>
      </c>
      <c r="L66" s="391" t="str">
        <f t="shared" si="3"/>
        <v/>
      </c>
      <c r="M66" s="391" t="str">
        <f t="shared" si="9"/>
        <v/>
      </c>
      <c r="N66" s="391" t="str">
        <f t="shared" si="10"/>
        <v/>
      </c>
      <c r="O66" s="392" t="str">
        <f>IF(G66="","",VLOOKUP($F$4,'※削除禁止　契約単価（委託単価・利用料配分）'!_xlnm.Print_Titles,2,FALSE))</f>
        <v/>
      </c>
      <c r="P66" s="391" t="str">
        <f>IFERROR(VLOOKUP(V66,'※削除禁止　契約単価（委託単価・利用料配分）'!A:L,8,FALSE),"")</f>
        <v/>
      </c>
      <c r="Q66" s="391" t="str">
        <f t="shared" si="11"/>
        <v/>
      </c>
      <c r="R66" s="391" t="str">
        <f>IFERROR(VLOOKUP(V66,'※削除禁止　契約単価（委託単価・利用料配分）'!A:L,11,FALSE),"")</f>
        <v/>
      </c>
      <c r="S66" s="347"/>
      <c r="T66" s="400" t="str">
        <f t="shared" si="12"/>
        <v/>
      </c>
      <c r="U66" s="304"/>
      <c r="V66" s="411" t="str">
        <f t="shared" si="13"/>
        <v>【短期入所型】守口市</v>
      </c>
    </row>
    <row r="67" spans="1:32" ht="22.5" hidden="1" customHeight="1" thickBot="1">
      <c r="A67" s="345">
        <v>50</v>
      </c>
      <c r="B67" s="184"/>
      <c r="C67" s="100"/>
      <c r="D67" s="100"/>
      <c r="E67" s="100"/>
      <c r="F67" s="100"/>
      <c r="G67" s="100"/>
      <c r="H67" s="100"/>
      <c r="I67" s="302"/>
      <c r="J67" s="256"/>
      <c r="K67" s="396" t="str">
        <f t="shared" si="8"/>
        <v/>
      </c>
      <c r="L67" s="397" t="str">
        <f t="shared" si="3"/>
        <v/>
      </c>
      <c r="M67" s="397" t="str">
        <f t="shared" si="9"/>
        <v/>
      </c>
      <c r="N67" s="397" t="str">
        <f t="shared" si="10"/>
        <v/>
      </c>
      <c r="O67" s="398" t="str">
        <f>IF(G67="","",VLOOKUP($F$4,'※削除禁止　契約単価（委託単価・利用料配分）'!_xlnm.Print_Titles,2,FALSE))</f>
        <v/>
      </c>
      <c r="P67" s="397" t="str">
        <f>IFERROR(VLOOKUP(V67,'※削除禁止　契約単価（委託単価・利用料配分）'!A:L,8,FALSE),"")</f>
        <v/>
      </c>
      <c r="Q67" s="397" t="str">
        <f t="shared" si="11"/>
        <v/>
      </c>
      <c r="R67" s="397" t="str">
        <f>IFERROR(VLOOKUP(V67,'※削除禁止　契約単価（委託単価・利用料配分）'!A:L,11,FALSE),"")</f>
        <v/>
      </c>
      <c r="S67" s="241"/>
      <c r="T67" s="402" t="str">
        <f t="shared" si="12"/>
        <v/>
      </c>
      <c r="U67" s="304"/>
      <c r="V67" s="411" t="str">
        <f t="shared" si="13"/>
        <v>【短期入所型】守口市</v>
      </c>
    </row>
    <row r="68" spans="1:32" ht="22.5" customHeight="1">
      <c r="A68" s="304"/>
      <c r="B68" s="348" t="s">
        <v>226</v>
      </c>
      <c r="C68" s="317"/>
      <c r="D68" s="317"/>
      <c r="E68" s="317"/>
      <c r="F68" s="317"/>
      <c r="G68" s="317"/>
      <c r="H68" s="317"/>
      <c r="I68" s="349"/>
      <c r="J68" s="349"/>
      <c r="K68" s="350"/>
      <c r="L68" s="317"/>
      <c r="M68" s="317"/>
      <c r="N68" s="317"/>
      <c r="O68" s="317"/>
      <c r="P68" s="351" t="s">
        <v>123</v>
      </c>
      <c r="Q68" s="351"/>
      <c r="R68" s="351"/>
      <c r="S68" s="351"/>
      <c r="T68" s="421">
        <f>SUM(T18:T67)</f>
        <v>283830</v>
      </c>
      <c r="U68" s="304"/>
    </row>
    <row r="69" spans="1:32" ht="22.5" customHeight="1" thickBot="1">
      <c r="A69" s="304"/>
      <c r="B69" s="314"/>
      <c r="C69" s="314"/>
      <c r="D69" s="314"/>
      <c r="E69" s="314"/>
      <c r="F69" s="314"/>
      <c r="G69" s="314"/>
      <c r="H69" s="314"/>
      <c r="I69" s="314"/>
      <c r="J69" s="314"/>
      <c r="K69" s="314"/>
      <c r="L69" s="304"/>
      <c r="M69" s="304"/>
      <c r="N69" s="304"/>
      <c r="O69" s="314"/>
      <c r="P69" s="304"/>
      <c r="Q69" s="304"/>
      <c r="R69" s="304"/>
      <c r="S69" s="304"/>
      <c r="T69" s="304"/>
      <c r="U69" s="304"/>
    </row>
    <row r="70" spans="1:32" ht="25.5" customHeight="1" thickTop="1" thickBot="1">
      <c r="A70" s="304"/>
      <c r="B70" s="887" t="s">
        <v>33</v>
      </c>
      <c r="C70" s="888"/>
      <c r="D70" s="314"/>
      <c r="E70" s="314"/>
      <c r="F70" s="314"/>
      <c r="G70" s="314"/>
      <c r="H70" s="314"/>
      <c r="I70" s="314"/>
      <c r="J70" s="314"/>
      <c r="K70" s="345"/>
      <c r="L70" s="345"/>
      <c r="M70" s="345"/>
      <c r="N70" s="345"/>
      <c r="O70" s="352"/>
      <c r="P70" s="345"/>
      <c r="Q70" s="345"/>
      <c r="R70" s="345"/>
      <c r="S70" s="345"/>
      <c r="T70" s="345"/>
      <c r="U70" s="304"/>
      <c r="Y70" s="417"/>
      <c r="Z70" s="417"/>
    </row>
    <row r="71" spans="1:32" s="329" customFormat="1" ht="55.15" customHeight="1" thickBot="1">
      <c r="A71" s="319"/>
      <c r="B71" s="320" t="s">
        <v>26</v>
      </c>
      <c r="C71" s="321" t="s">
        <v>27</v>
      </c>
      <c r="D71" s="322" t="s">
        <v>28</v>
      </c>
      <c r="E71" s="323" t="s">
        <v>115</v>
      </c>
      <c r="F71" s="322" t="s">
        <v>30</v>
      </c>
      <c r="G71" s="324" t="s">
        <v>29</v>
      </c>
      <c r="H71" s="325" t="s">
        <v>111</v>
      </c>
      <c r="I71" s="877" t="s">
        <v>118</v>
      </c>
      <c r="J71" s="907"/>
      <c r="K71" s="353" t="s">
        <v>210</v>
      </c>
      <c r="L71" s="354"/>
      <c r="M71" s="355"/>
      <c r="N71" s="327" t="s">
        <v>274</v>
      </c>
      <c r="O71" s="327" t="s">
        <v>270</v>
      </c>
      <c r="P71" s="327" t="s">
        <v>271</v>
      </c>
      <c r="Q71" s="327" t="s">
        <v>272</v>
      </c>
      <c r="R71" s="327" t="s">
        <v>273</v>
      </c>
      <c r="S71" s="327" t="s">
        <v>119</v>
      </c>
      <c r="T71" s="328" t="s">
        <v>275</v>
      </c>
      <c r="U71" s="319"/>
      <c r="V71" s="411"/>
      <c r="W71" s="411"/>
      <c r="X71" s="417"/>
      <c r="Y71" s="411"/>
      <c r="Z71" s="411"/>
      <c r="AA71" s="417"/>
      <c r="AB71" s="417"/>
      <c r="AC71" s="417"/>
      <c r="AD71" s="417"/>
      <c r="AE71" s="417"/>
      <c r="AF71" s="417"/>
    </row>
    <row r="72" spans="1:32" ht="22.5" customHeight="1" thickBot="1">
      <c r="A72" s="330" t="s">
        <v>120</v>
      </c>
      <c r="B72" s="331" t="s">
        <v>109</v>
      </c>
      <c r="C72" s="333" t="s">
        <v>31</v>
      </c>
      <c r="D72" s="333" t="s">
        <v>121</v>
      </c>
      <c r="E72" s="333"/>
      <c r="F72" s="333" t="s">
        <v>114</v>
      </c>
      <c r="G72" s="332" t="s">
        <v>298</v>
      </c>
      <c r="H72" s="333" t="s">
        <v>113</v>
      </c>
      <c r="I72" s="908" t="s">
        <v>225</v>
      </c>
      <c r="J72" s="908"/>
      <c r="K72" s="356">
        <v>2</v>
      </c>
      <c r="L72" s="357"/>
      <c r="M72" s="358"/>
      <c r="N72" s="336">
        <v>15150</v>
      </c>
      <c r="O72" s="337"/>
      <c r="P72" s="336">
        <v>1500</v>
      </c>
      <c r="Q72" s="336">
        <v>2270</v>
      </c>
      <c r="R72" s="336">
        <v>0</v>
      </c>
      <c r="S72" s="338">
        <v>3</v>
      </c>
      <c r="T72" s="339">
        <f>IF(C72="","",K72*(N72-P72)+IF(F72="○",(Q72-R72)*K72*(S72-1),0))</f>
        <v>36380</v>
      </c>
      <c r="U72" s="304"/>
    </row>
    <row r="73" spans="1:32" ht="22.5" customHeight="1">
      <c r="A73" s="345">
        <v>1</v>
      </c>
      <c r="B73" s="441" t="s">
        <v>370</v>
      </c>
      <c r="C73" s="442" t="s">
        <v>371</v>
      </c>
      <c r="D73" s="460" t="s">
        <v>372</v>
      </c>
      <c r="E73" s="95"/>
      <c r="F73" s="460" t="s">
        <v>114</v>
      </c>
      <c r="G73" s="460" t="s">
        <v>285</v>
      </c>
      <c r="H73" s="445" t="s">
        <v>189</v>
      </c>
      <c r="I73" s="909" t="s">
        <v>373</v>
      </c>
      <c r="J73" s="909"/>
      <c r="K73" s="461">
        <v>2</v>
      </c>
      <c r="L73" s="359"/>
      <c r="M73" s="360"/>
      <c r="N73" s="403">
        <f>IF(C73="","",VLOOKUP(V73,'※削除禁止　契約単価（委託単価・利用料配分）'!A:L,7,FALSE))</f>
        <v>19530</v>
      </c>
      <c r="O73" s="404" t="str">
        <f>IF(C73="","",VLOOKUP($F$4,'※削除禁止　契約単価（委託単価・利用料配分）'!_xlnm.Print_Titles,2,FALSE))</f>
        <v>不要</v>
      </c>
      <c r="P73" s="403">
        <f>IF(C73="","",VLOOKUP(V73,'※削除禁止　契約単価（委託単価・利用料配分）'!A:M,8,FALSE))</f>
        <v>2000</v>
      </c>
      <c r="Q73" s="388">
        <f>IF(F73="○",VLOOKUP(H73,$AB$7:$AC$9,2,FALSE),"")</f>
        <v>2930</v>
      </c>
      <c r="R73" s="403">
        <f>IF(F73="○",VLOOKUP(V73,'※削除禁止　契約単価（委託単価・利用料配分）'!A:L,11,FALSE),"")</f>
        <v>1000</v>
      </c>
      <c r="S73" s="239">
        <v>3</v>
      </c>
      <c r="T73" s="405">
        <f>IF(C73="","",K73*(N73-P73)+IF(F73="○",(Q73-R73)*K73*(S73-1),0))</f>
        <v>42780</v>
      </c>
      <c r="U73" s="304"/>
      <c r="V73" s="411" t="str">
        <f>$B$70&amp;$F$4&amp;O73&amp;H73&amp;G73</f>
        <v>【通所型】守口市不要9h課税</v>
      </c>
    </row>
    <row r="74" spans="1:32" ht="22.5" customHeight="1">
      <c r="A74" s="345">
        <v>2</v>
      </c>
      <c r="B74" s="443" t="s">
        <v>370</v>
      </c>
      <c r="C74" s="444" t="s">
        <v>374</v>
      </c>
      <c r="D74" s="444" t="s">
        <v>375</v>
      </c>
      <c r="E74" s="444"/>
      <c r="F74" s="444"/>
      <c r="G74" s="444" t="s">
        <v>287</v>
      </c>
      <c r="H74" s="446" t="s">
        <v>189</v>
      </c>
      <c r="I74" s="910">
        <v>46133</v>
      </c>
      <c r="J74" s="910"/>
      <c r="K74" s="462">
        <v>1</v>
      </c>
      <c r="L74" s="361"/>
      <c r="M74" s="362"/>
      <c r="N74" s="388">
        <f>IF(C74="","",VLOOKUP(V74,'※削除禁止　契約単価（委託単価・利用料配分）'!A:L,7,FALSE))</f>
        <v>19530</v>
      </c>
      <c r="O74" s="389" t="str">
        <f>IF(C74="","",VLOOKUP($F$4,'※削除禁止　契約単価（委託単価・利用料配分）'!_xlnm.Print_Titles,2,FALSE))</f>
        <v>不要</v>
      </c>
      <c r="P74" s="388">
        <f>IF(C74="","",VLOOKUP(V74,'※削除禁止　契約単価（委託単価・利用料配分）'!A:M,8,FALSE))</f>
        <v>1000</v>
      </c>
      <c r="Q74" s="388" t="str">
        <f t="shared" ref="Q74:Q132" si="14">IF(F74="○",VLOOKUP(H74,$AB$7:$AC$9,2,FALSE),"")</f>
        <v/>
      </c>
      <c r="R74" s="388" t="str">
        <f>IF(F74="○",VLOOKUP(V74,'※削除禁止　契約単価（委託単価・利用料配分）'!A:L,11,FALSE),"")</f>
        <v/>
      </c>
      <c r="S74" s="240"/>
      <c r="T74" s="399">
        <f t="shared" ref="T74:T112" si="15">IF(C74="","",K74*(N74-P74)+IF(F74="○",(Q74-R74)*K74*(S74-1),0))</f>
        <v>18530</v>
      </c>
      <c r="U74" s="304"/>
      <c r="V74" s="411" t="str">
        <f t="shared" ref="V74:V132" si="16">$B$70&amp;$F$4&amp;O74&amp;H74&amp;G74</f>
        <v>【通所型】守口市不要9h生活保護</v>
      </c>
    </row>
    <row r="75" spans="1:32" ht="22.5" customHeight="1">
      <c r="A75" s="345">
        <v>3</v>
      </c>
      <c r="B75" s="102"/>
      <c r="C75" s="97"/>
      <c r="D75" s="97"/>
      <c r="E75" s="97"/>
      <c r="F75" s="97"/>
      <c r="G75" s="97"/>
      <c r="H75" s="98"/>
      <c r="I75" s="872"/>
      <c r="J75" s="872"/>
      <c r="K75" s="243"/>
      <c r="L75" s="361"/>
      <c r="M75" s="362"/>
      <c r="N75" s="388" t="str">
        <f>IF(C75="","",VLOOKUP(V75,'※削除禁止　契約単価（委託単価・利用料配分）'!A:L,7,FALSE))</f>
        <v/>
      </c>
      <c r="O75" s="389" t="str">
        <f>IF(C75="","",VLOOKUP($F$4,'※削除禁止　契約単価（委託単価・利用料配分）'!_xlnm.Print_Titles,2,FALSE))</f>
        <v/>
      </c>
      <c r="P75" s="388" t="str">
        <f>IF(C75="","",VLOOKUP(V75,'※削除禁止　契約単価（委託単価・利用料配分）'!A:M,8,FALSE))</f>
        <v/>
      </c>
      <c r="Q75" s="388" t="str">
        <f t="shared" si="14"/>
        <v/>
      </c>
      <c r="R75" s="388" t="str">
        <f>IF(F75="○",VLOOKUP(V75,'※削除禁止　契約単価（委託単価・利用料配分）'!A:L,11,FALSE),"")</f>
        <v/>
      </c>
      <c r="S75" s="240"/>
      <c r="T75" s="399" t="str">
        <f t="shared" si="15"/>
        <v/>
      </c>
      <c r="U75" s="304"/>
      <c r="V75" s="411" t="str">
        <f t="shared" si="16"/>
        <v>【通所型】守口市</v>
      </c>
    </row>
    <row r="76" spans="1:32" ht="22.5" customHeight="1">
      <c r="A76" s="345">
        <v>4</v>
      </c>
      <c r="B76" s="102"/>
      <c r="C76" s="97"/>
      <c r="D76" s="97"/>
      <c r="E76" s="97"/>
      <c r="F76" s="97"/>
      <c r="G76" s="97"/>
      <c r="H76" s="98"/>
      <c r="I76" s="872"/>
      <c r="J76" s="872"/>
      <c r="K76" s="243"/>
      <c r="L76" s="361"/>
      <c r="M76" s="362"/>
      <c r="N76" s="388" t="str">
        <f>IF(C76="","",VLOOKUP(V76,'※削除禁止　契約単価（委託単価・利用料配分）'!A:L,7,FALSE))</f>
        <v/>
      </c>
      <c r="O76" s="389" t="str">
        <f>IF(C76="","",VLOOKUP($F$4,'※削除禁止　契約単価（委託単価・利用料配分）'!_xlnm.Print_Titles,2,FALSE))</f>
        <v/>
      </c>
      <c r="P76" s="388" t="str">
        <f>IF(C76="","",VLOOKUP(V76,'※削除禁止　契約単価（委託単価・利用料配分）'!A:M,8,FALSE))</f>
        <v/>
      </c>
      <c r="Q76" s="388" t="str">
        <f t="shared" si="14"/>
        <v/>
      </c>
      <c r="R76" s="388" t="str">
        <f>IF(F76="○",VLOOKUP(V76,'※削除禁止　契約単価（委託単価・利用料配分）'!A:L,11,FALSE),"")</f>
        <v/>
      </c>
      <c r="S76" s="240"/>
      <c r="T76" s="399" t="str">
        <f t="shared" si="15"/>
        <v/>
      </c>
      <c r="U76" s="304"/>
      <c r="V76" s="411" t="str">
        <f t="shared" si="16"/>
        <v>【通所型】守口市</v>
      </c>
    </row>
    <row r="77" spans="1:32" ht="22.5" customHeight="1">
      <c r="A77" s="345">
        <v>5</v>
      </c>
      <c r="B77" s="102"/>
      <c r="C77" s="97"/>
      <c r="D77" s="97"/>
      <c r="E77" s="97"/>
      <c r="F77" s="97"/>
      <c r="G77" s="97"/>
      <c r="H77" s="98"/>
      <c r="I77" s="872"/>
      <c r="J77" s="872"/>
      <c r="K77" s="243"/>
      <c r="L77" s="361"/>
      <c r="M77" s="362"/>
      <c r="N77" s="388" t="str">
        <f>IF(C77="","",VLOOKUP(V77,'※削除禁止　契約単価（委託単価・利用料配分）'!A:L,7,FALSE))</f>
        <v/>
      </c>
      <c r="O77" s="389" t="str">
        <f>IF(C77="","",VLOOKUP($F$4,'※削除禁止　契約単価（委託単価・利用料配分）'!_xlnm.Print_Titles,2,FALSE))</f>
        <v/>
      </c>
      <c r="P77" s="388" t="str">
        <f>IF(C77="","",VLOOKUP(V77,'※削除禁止　契約単価（委託単価・利用料配分）'!A:M,8,FALSE))</f>
        <v/>
      </c>
      <c r="Q77" s="388" t="str">
        <f t="shared" si="14"/>
        <v/>
      </c>
      <c r="R77" s="388" t="str">
        <f>IF(F77="○",VLOOKUP(V77,'※削除禁止　契約単価（委託単価・利用料配分）'!A:L,11,FALSE),"")</f>
        <v/>
      </c>
      <c r="S77" s="240"/>
      <c r="T77" s="399" t="str">
        <f t="shared" si="15"/>
        <v/>
      </c>
      <c r="U77" s="304"/>
      <c r="V77" s="411" t="str">
        <f t="shared" si="16"/>
        <v>【通所型】守口市</v>
      </c>
    </row>
    <row r="78" spans="1:32" ht="22.5" customHeight="1">
      <c r="A78" s="345">
        <v>6</v>
      </c>
      <c r="B78" s="102"/>
      <c r="C78" s="97"/>
      <c r="D78" s="97"/>
      <c r="E78" s="97"/>
      <c r="F78" s="97"/>
      <c r="G78" s="97"/>
      <c r="H78" s="98"/>
      <c r="I78" s="872"/>
      <c r="J78" s="872"/>
      <c r="K78" s="243"/>
      <c r="L78" s="361"/>
      <c r="M78" s="362"/>
      <c r="N78" s="388" t="str">
        <f>IF(C78="","",VLOOKUP(V78,'※削除禁止　契約単価（委託単価・利用料配分）'!A:L,7,FALSE))</f>
        <v/>
      </c>
      <c r="O78" s="389" t="str">
        <f>IF(C78="","",VLOOKUP($F$4,'※削除禁止　契約単価（委託単価・利用料配分）'!_xlnm.Print_Titles,2,FALSE))</f>
        <v/>
      </c>
      <c r="P78" s="388" t="str">
        <f>IF(C78="","",VLOOKUP(V78,'※削除禁止　契約単価（委託単価・利用料配分）'!A:M,8,FALSE))</f>
        <v/>
      </c>
      <c r="Q78" s="388" t="str">
        <f t="shared" si="14"/>
        <v/>
      </c>
      <c r="R78" s="388" t="str">
        <f>IF(F78="○",VLOOKUP(V78,'※削除禁止　契約単価（委託単価・利用料配分）'!A:L,11,FALSE),"")</f>
        <v/>
      </c>
      <c r="S78" s="240"/>
      <c r="T78" s="399" t="str">
        <f t="shared" si="15"/>
        <v/>
      </c>
      <c r="U78" s="304"/>
      <c r="V78" s="411" t="str">
        <f t="shared" si="16"/>
        <v>【通所型】守口市</v>
      </c>
    </row>
    <row r="79" spans="1:32" ht="22.5" customHeight="1">
      <c r="A79" s="345">
        <v>7</v>
      </c>
      <c r="B79" s="102"/>
      <c r="C79" s="97"/>
      <c r="D79" s="97"/>
      <c r="E79" s="97"/>
      <c r="F79" s="97"/>
      <c r="G79" s="97"/>
      <c r="H79" s="98"/>
      <c r="I79" s="872"/>
      <c r="J79" s="872"/>
      <c r="K79" s="243"/>
      <c r="L79" s="361"/>
      <c r="M79" s="362"/>
      <c r="N79" s="388" t="str">
        <f>IF(C79="","",VLOOKUP(V79,'※削除禁止　契約単価（委託単価・利用料配分）'!A:L,7,FALSE))</f>
        <v/>
      </c>
      <c r="O79" s="389" t="str">
        <f>IF(C79="","",VLOOKUP($F$4,'※削除禁止　契約単価（委託単価・利用料配分）'!_xlnm.Print_Titles,2,FALSE))</f>
        <v/>
      </c>
      <c r="P79" s="388" t="str">
        <f>IF(C79="","",VLOOKUP(V79,'※削除禁止　契約単価（委託単価・利用料配分）'!A:M,8,FALSE))</f>
        <v/>
      </c>
      <c r="Q79" s="388" t="str">
        <f t="shared" si="14"/>
        <v/>
      </c>
      <c r="R79" s="388" t="str">
        <f>IF(F79="○",VLOOKUP(V79,'※削除禁止　契約単価（委託単価・利用料配分）'!A:L,11,FALSE),"")</f>
        <v/>
      </c>
      <c r="S79" s="240"/>
      <c r="T79" s="399" t="str">
        <f t="shared" si="15"/>
        <v/>
      </c>
      <c r="U79" s="304"/>
      <c r="V79" s="411" t="str">
        <f t="shared" si="16"/>
        <v>【通所型】守口市</v>
      </c>
    </row>
    <row r="80" spans="1:32" ht="22.5" customHeight="1">
      <c r="A80" s="345">
        <v>8</v>
      </c>
      <c r="B80" s="102"/>
      <c r="C80" s="97"/>
      <c r="D80" s="97"/>
      <c r="E80" s="97"/>
      <c r="F80" s="97"/>
      <c r="G80" s="97"/>
      <c r="H80" s="98"/>
      <c r="I80" s="872"/>
      <c r="J80" s="872"/>
      <c r="K80" s="243"/>
      <c r="L80" s="361"/>
      <c r="M80" s="362"/>
      <c r="N80" s="388" t="str">
        <f>IF(C80="","",VLOOKUP(V80,'※削除禁止　契約単価（委託単価・利用料配分）'!A:L,7,FALSE))</f>
        <v/>
      </c>
      <c r="O80" s="389" t="str">
        <f>IF(C80="","",VLOOKUP($F$4,'※削除禁止　契約単価（委託単価・利用料配分）'!_xlnm.Print_Titles,2,FALSE))</f>
        <v/>
      </c>
      <c r="P80" s="388" t="str">
        <f>IF(C80="","",VLOOKUP(V80,'※削除禁止　契約単価（委託単価・利用料配分）'!A:M,8,FALSE))</f>
        <v/>
      </c>
      <c r="Q80" s="388" t="str">
        <f t="shared" si="14"/>
        <v/>
      </c>
      <c r="R80" s="388" t="str">
        <f>IF(F80="○",VLOOKUP(V80,'※削除禁止　契約単価（委託単価・利用料配分）'!A:L,11,FALSE),"")</f>
        <v/>
      </c>
      <c r="S80" s="240"/>
      <c r="T80" s="399" t="str">
        <f t="shared" si="15"/>
        <v/>
      </c>
      <c r="U80" s="304"/>
      <c r="V80" s="411" t="str">
        <f t="shared" si="16"/>
        <v>【通所型】守口市</v>
      </c>
    </row>
    <row r="81" spans="1:22" ht="22.5" customHeight="1">
      <c r="A81" s="345">
        <v>9</v>
      </c>
      <c r="B81" s="102"/>
      <c r="C81" s="97"/>
      <c r="D81" s="97"/>
      <c r="E81" s="97"/>
      <c r="F81" s="97"/>
      <c r="G81" s="97"/>
      <c r="H81" s="98"/>
      <c r="I81" s="872"/>
      <c r="J81" s="872"/>
      <c r="K81" s="243"/>
      <c r="L81" s="361"/>
      <c r="M81" s="362"/>
      <c r="N81" s="388" t="str">
        <f>IF(C81="","",VLOOKUP(V81,'※削除禁止　契約単価（委託単価・利用料配分）'!A:L,7,FALSE))</f>
        <v/>
      </c>
      <c r="O81" s="389" t="str">
        <f>IF(C81="","",VLOOKUP($F$4,'※削除禁止　契約単価（委託単価・利用料配分）'!_xlnm.Print_Titles,2,FALSE))</f>
        <v/>
      </c>
      <c r="P81" s="388" t="str">
        <f>IF(C81="","",VLOOKUP(V81,'※削除禁止　契約単価（委託単価・利用料配分）'!A:M,8,FALSE))</f>
        <v/>
      </c>
      <c r="Q81" s="388" t="str">
        <f t="shared" si="14"/>
        <v/>
      </c>
      <c r="R81" s="388" t="str">
        <f>IF(F81="○",VLOOKUP(V81,'※削除禁止　契約単価（委託単価・利用料配分）'!A:L,11,FALSE),"")</f>
        <v/>
      </c>
      <c r="S81" s="240"/>
      <c r="T81" s="399" t="str">
        <f t="shared" si="15"/>
        <v/>
      </c>
      <c r="U81" s="304"/>
      <c r="V81" s="411" t="str">
        <f t="shared" si="16"/>
        <v>【通所型】守口市</v>
      </c>
    </row>
    <row r="82" spans="1:22" ht="22.5" customHeight="1" thickBot="1">
      <c r="A82" s="345">
        <v>10</v>
      </c>
      <c r="B82" s="103"/>
      <c r="C82" s="99"/>
      <c r="D82" s="99"/>
      <c r="E82" s="99"/>
      <c r="F82" s="99"/>
      <c r="G82" s="99"/>
      <c r="H82" s="100"/>
      <c r="I82" s="873"/>
      <c r="J82" s="873"/>
      <c r="K82" s="246"/>
      <c r="L82" s="363"/>
      <c r="M82" s="364"/>
      <c r="N82" s="397" t="str">
        <f>IF(C82="","",VLOOKUP(V82,'※削除禁止　契約単価（委託単価・利用料配分）'!A:L,7,FALSE))</f>
        <v/>
      </c>
      <c r="O82" s="398" t="str">
        <f>IF(C82="","",VLOOKUP($F$4,'※削除禁止　契約単価（委託単価・利用料配分）'!_xlnm.Print_Titles,2,FALSE))</f>
        <v/>
      </c>
      <c r="P82" s="397" t="str">
        <f>IF(C82="","",VLOOKUP(V82,'※削除禁止　契約単価（委託単価・利用料配分）'!A:M,8,FALSE))</f>
        <v/>
      </c>
      <c r="Q82" s="397" t="str">
        <f t="shared" si="14"/>
        <v/>
      </c>
      <c r="R82" s="397" t="str">
        <f>IF(F82="○",VLOOKUP(V82,'※削除禁止　契約単価（委託単価・利用料配分）'!A:L,11,FALSE),"")</f>
        <v/>
      </c>
      <c r="S82" s="242"/>
      <c r="T82" s="402" t="str">
        <f t="shared" si="15"/>
        <v/>
      </c>
      <c r="U82" s="304"/>
      <c r="V82" s="411" t="str">
        <f t="shared" si="16"/>
        <v>【通所型】守口市</v>
      </c>
    </row>
    <row r="83" spans="1:22" ht="22.5" hidden="1" customHeight="1">
      <c r="A83" s="345">
        <v>11</v>
      </c>
      <c r="B83" s="102"/>
      <c r="C83" s="97"/>
      <c r="D83" s="97"/>
      <c r="E83" s="97"/>
      <c r="F83" s="97"/>
      <c r="G83" s="97"/>
      <c r="H83" s="98"/>
      <c r="I83" s="872"/>
      <c r="J83" s="872"/>
      <c r="K83" s="365"/>
      <c r="L83" s="362"/>
      <c r="M83" s="362"/>
      <c r="N83" s="391" t="str">
        <f>IF(C83="","",VLOOKUP(V83,'※削除禁止　契約単価（委託単価・利用料配分）'!A:L,7,FALSE))</f>
        <v/>
      </c>
      <c r="O83" s="392" t="str">
        <f>IF(C83="","",VLOOKUP($F$4,'※削除禁止　契約単価（委託単価・利用料配分）'!_xlnm.Print_Titles,2,FALSE))</f>
        <v/>
      </c>
      <c r="P83" s="391" t="str">
        <f>IF(C83="","",VLOOKUP(V83,'※削除禁止　契約単価（委託単価・利用料配分）'!A:M,8,FALSE))</f>
        <v/>
      </c>
      <c r="Q83" s="391" t="str">
        <f t="shared" ref="Q83:Q112" si="17">IF(F83="○",VLOOKUP(H83,$AB$7:$AC$9,2,FALSE),"")</f>
        <v/>
      </c>
      <c r="R83" s="391" t="str">
        <f>IF(F83="○",VLOOKUP(V83,'※削除禁止　契約単価（委託単価・利用料配分）'!A:L,11,FALSE),"")</f>
        <v/>
      </c>
      <c r="S83" s="347"/>
      <c r="T83" s="400" t="str">
        <f t="shared" si="15"/>
        <v/>
      </c>
      <c r="U83" s="304"/>
      <c r="V83" s="411" t="str">
        <f t="shared" si="16"/>
        <v>【通所型】守口市</v>
      </c>
    </row>
    <row r="84" spans="1:22" ht="22.5" hidden="1" customHeight="1">
      <c r="A84" s="345">
        <v>12</v>
      </c>
      <c r="B84" s="102"/>
      <c r="C84" s="97"/>
      <c r="D84" s="97"/>
      <c r="E84" s="97"/>
      <c r="F84" s="97"/>
      <c r="G84" s="97"/>
      <c r="H84" s="98"/>
      <c r="I84" s="872"/>
      <c r="J84" s="872"/>
      <c r="K84" s="365"/>
      <c r="L84" s="362"/>
      <c r="M84" s="362"/>
      <c r="N84" s="391" t="str">
        <f>IF(C84="","",VLOOKUP(V84,'※削除禁止　契約単価（委託単価・利用料配分）'!A:L,7,FALSE))</f>
        <v/>
      </c>
      <c r="O84" s="392" t="str">
        <f>IF(C84="","",VLOOKUP($F$4,'※削除禁止　契約単価（委託単価・利用料配分）'!_xlnm.Print_Titles,2,FALSE))</f>
        <v/>
      </c>
      <c r="P84" s="391" t="str">
        <f>IF(C84="","",VLOOKUP(V84,'※削除禁止　契約単価（委託単価・利用料配分）'!A:M,8,FALSE))</f>
        <v/>
      </c>
      <c r="Q84" s="391" t="str">
        <f t="shared" ref="Q84:Q103" si="18">IF(F84="○",VLOOKUP(H84,$AB$7:$AC$9,2,FALSE),"")</f>
        <v/>
      </c>
      <c r="R84" s="391" t="str">
        <f>IF(F84="○",VLOOKUP(V84,'※削除禁止　契約単価（委託単価・利用料配分）'!A:L,11,FALSE),"")</f>
        <v/>
      </c>
      <c r="S84" s="347"/>
      <c r="T84" s="400" t="str">
        <f t="shared" ref="T84:T103" si="19">IF(C84="","",K84*(N84-P84)+IF(F84="○",(Q84-R84)*K84*(S84-1),0))</f>
        <v/>
      </c>
      <c r="U84" s="304"/>
      <c r="V84" s="411" t="str">
        <f t="shared" si="16"/>
        <v>【通所型】守口市</v>
      </c>
    </row>
    <row r="85" spans="1:22" ht="22.5" hidden="1" customHeight="1">
      <c r="A85" s="345">
        <v>13</v>
      </c>
      <c r="B85" s="102"/>
      <c r="C85" s="97"/>
      <c r="D85" s="97"/>
      <c r="E85" s="97"/>
      <c r="F85" s="97"/>
      <c r="G85" s="97"/>
      <c r="H85" s="98"/>
      <c r="I85" s="872"/>
      <c r="J85" s="872"/>
      <c r="K85" s="365"/>
      <c r="L85" s="362"/>
      <c r="M85" s="362"/>
      <c r="N85" s="391" t="str">
        <f>IF(C85="","",VLOOKUP(V85,'※削除禁止　契約単価（委託単価・利用料配分）'!A:L,7,FALSE))</f>
        <v/>
      </c>
      <c r="O85" s="392" t="str">
        <f>IF(C85="","",VLOOKUP($F$4,'※削除禁止　契約単価（委託単価・利用料配分）'!_xlnm.Print_Titles,2,FALSE))</f>
        <v/>
      </c>
      <c r="P85" s="391" t="str">
        <f>IF(C85="","",VLOOKUP(V85,'※削除禁止　契約単価（委託単価・利用料配分）'!A:M,8,FALSE))</f>
        <v/>
      </c>
      <c r="Q85" s="391" t="str">
        <f t="shared" si="18"/>
        <v/>
      </c>
      <c r="R85" s="391" t="str">
        <f>IF(F85="○",VLOOKUP(V85,'※削除禁止　契約単価（委託単価・利用料配分）'!A:L,11,FALSE),"")</f>
        <v/>
      </c>
      <c r="S85" s="347"/>
      <c r="T85" s="400" t="str">
        <f t="shared" si="19"/>
        <v/>
      </c>
      <c r="U85" s="304"/>
      <c r="V85" s="411" t="str">
        <f t="shared" si="16"/>
        <v>【通所型】守口市</v>
      </c>
    </row>
    <row r="86" spans="1:22" ht="22.5" hidden="1" customHeight="1">
      <c r="A86" s="345">
        <v>14</v>
      </c>
      <c r="B86" s="102"/>
      <c r="C86" s="97"/>
      <c r="D86" s="97"/>
      <c r="E86" s="97"/>
      <c r="F86" s="97"/>
      <c r="G86" s="97"/>
      <c r="H86" s="98"/>
      <c r="I86" s="872"/>
      <c r="J86" s="872"/>
      <c r="K86" s="365"/>
      <c r="L86" s="362"/>
      <c r="M86" s="362"/>
      <c r="N86" s="391" t="str">
        <f>IF(C86="","",VLOOKUP(V86,'※削除禁止　契約単価（委託単価・利用料配分）'!A:L,7,FALSE))</f>
        <v/>
      </c>
      <c r="O86" s="392" t="str">
        <f>IF(C86="","",VLOOKUP($F$4,'※削除禁止　契約単価（委託単価・利用料配分）'!_xlnm.Print_Titles,2,FALSE))</f>
        <v/>
      </c>
      <c r="P86" s="391" t="str">
        <f>IF(C86="","",VLOOKUP(V86,'※削除禁止　契約単価（委託単価・利用料配分）'!A:M,8,FALSE))</f>
        <v/>
      </c>
      <c r="Q86" s="391" t="str">
        <f t="shared" si="18"/>
        <v/>
      </c>
      <c r="R86" s="391" t="str">
        <f>IF(F86="○",VLOOKUP(V86,'※削除禁止　契約単価（委託単価・利用料配分）'!A:L,11,FALSE),"")</f>
        <v/>
      </c>
      <c r="S86" s="347"/>
      <c r="T86" s="400" t="str">
        <f t="shared" si="19"/>
        <v/>
      </c>
      <c r="U86" s="304"/>
      <c r="V86" s="411" t="str">
        <f t="shared" si="16"/>
        <v>【通所型】守口市</v>
      </c>
    </row>
    <row r="87" spans="1:22" ht="22.5" hidden="1" customHeight="1">
      <c r="A87" s="345">
        <v>15</v>
      </c>
      <c r="B87" s="102"/>
      <c r="C87" s="97"/>
      <c r="D87" s="97"/>
      <c r="E87" s="97"/>
      <c r="F87" s="97"/>
      <c r="G87" s="97"/>
      <c r="H87" s="98"/>
      <c r="I87" s="872"/>
      <c r="J87" s="872"/>
      <c r="K87" s="365"/>
      <c r="L87" s="362"/>
      <c r="M87" s="362"/>
      <c r="N87" s="391" t="str">
        <f>IF(C87="","",VLOOKUP(V87,'※削除禁止　契約単価（委託単価・利用料配分）'!A:L,7,FALSE))</f>
        <v/>
      </c>
      <c r="O87" s="392" t="str">
        <f>IF(C87="","",VLOOKUP($F$4,'※削除禁止　契約単価（委託単価・利用料配分）'!_xlnm.Print_Titles,2,FALSE))</f>
        <v/>
      </c>
      <c r="P87" s="391" t="str">
        <f>IF(C87="","",VLOOKUP(V87,'※削除禁止　契約単価（委託単価・利用料配分）'!A:M,8,FALSE))</f>
        <v/>
      </c>
      <c r="Q87" s="391" t="str">
        <f t="shared" si="18"/>
        <v/>
      </c>
      <c r="R87" s="391" t="str">
        <f>IF(F87="○",VLOOKUP(V87,'※削除禁止　契約単価（委託単価・利用料配分）'!A:L,11,FALSE),"")</f>
        <v/>
      </c>
      <c r="S87" s="347"/>
      <c r="T87" s="400" t="str">
        <f t="shared" si="19"/>
        <v/>
      </c>
      <c r="U87" s="304"/>
      <c r="V87" s="411" t="str">
        <f t="shared" si="16"/>
        <v>【通所型】守口市</v>
      </c>
    </row>
    <row r="88" spans="1:22" ht="22.5" hidden="1" customHeight="1">
      <c r="A88" s="345">
        <v>16</v>
      </c>
      <c r="B88" s="102"/>
      <c r="C88" s="97"/>
      <c r="D88" s="97"/>
      <c r="E88" s="97"/>
      <c r="F88" s="97"/>
      <c r="G88" s="97"/>
      <c r="H88" s="98"/>
      <c r="I88" s="872"/>
      <c r="J88" s="872"/>
      <c r="K88" s="365"/>
      <c r="L88" s="362"/>
      <c r="M88" s="362"/>
      <c r="N88" s="391" t="str">
        <f>IF(C88="","",VLOOKUP(V88,'※削除禁止　契約単価（委託単価・利用料配分）'!A:L,7,FALSE))</f>
        <v/>
      </c>
      <c r="O88" s="392" t="str">
        <f>IF(C88="","",VLOOKUP($F$4,'※削除禁止　契約単価（委託単価・利用料配分）'!_xlnm.Print_Titles,2,FALSE))</f>
        <v/>
      </c>
      <c r="P88" s="391" t="str">
        <f>IF(C88="","",VLOOKUP(V88,'※削除禁止　契約単価（委託単価・利用料配分）'!A:M,8,FALSE))</f>
        <v/>
      </c>
      <c r="Q88" s="391" t="str">
        <f t="shared" si="18"/>
        <v/>
      </c>
      <c r="R88" s="391" t="str">
        <f>IF(F88="○",VLOOKUP(V88,'※削除禁止　契約単価（委託単価・利用料配分）'!A:L,11,FALSE),"")</f>
        <v/>
      </c>
      <c r="S88" s="347"/>
      <c r="T88" s="400" t="str">
        <f t="shared" si="19"/>
        <v/>
      </c>
      <c r="U88" s="304"/>
      <c r="V88" s="411" t="str">
        <f t="shared" si="16"/>
        <v>【通所型】守口市</v>
      </c>
    </row>
    <row r="89" spans="1:22" ht="22.5" hidden="1" customHeight="1">
      <c r="A89" s="345">
        <v>17</v>
      </c>
      <c r="B89" s="102"/>
      <c r="C89" s="97"/>
      <c r="D89" s="97"/>
      <c r="E89" s="97"/>
      <c r="F89" s="97"/>
      <c r="G89" s="97"/>
      <c r="H89" s="98"/>
      <c r="I89" s="872"/>
      <c r="J89" s="872"/>
      <c r="K89" s="365"/>
      <c r="L89" s="362"/>
      <c r="M89" s="362"/>
      <c r="N89" s="391" t="str">
        <f>IF(C89="","",VLOOKUP(V89,'※削除禁止　契約単価（委託単価・利用料配分）'!A:L,7,FALSE))</f>
        <v/>
      </c>
      <c r="O89" s="392" t="str">
        <f>IF(C89="","",VLOOKUP($F$4,'※削除禁止　契約単価（委託単価・利用料配分）'!_xlnm.Print_Titles,2,FALSE))</f>
        <v/>
      </c>
      <c r="P89" s="391" t="str">
        <f>IF(C89="","",VLOOKUP(V89,'※削除禁止　契約単価（委託単価・利用料配分）'!A:M,8,FALSE))</f>
        <v/>
      </c>
      <c r="Q89" s="391" t="str">
        <f t="shared" si="18"/>
        <v/>
      </c>
      <c r="R89" s="391" t="str">
        <f>IF(F89="○",VLOOKUP(V89,'※削除禁止　契約単価（委託単価・利用料配分）'!A:L,11,FALSE),"")</f>
        <v/>
      </c>
      <c r="S89" s="347"/>
      <c r="T89" s="400" t="str">
        <f t="shared" si="19"/>
        <v/>
      </c>
      <c r="U89" s="304"/>
      <c r="V89" s="411" t="str">
        <f t="shared" si="16"/>
        <v>【通所型】守口市</v>
      </c>
    </row>
    <row r="90" spans="1:22" ht="22.5" hidden="1" customHeight="1">
      <c r="A90" s="345">
        <v>18</v>
      </c>
      <c r="B90" s="102"/>
      <c r="C90" s="97"/>
      <c r="D90" s="97"/>
      <c r="E90" s="97"/>
      <c r="F90" s="97"/>
      <c r="G90" s="97"/>
      <c r="H90" s="98"/>
      <c r="I90" s="872"/>
      <c r="J90" s="872"/>
      <c r="K90" s="365"/>
      <c r="L90" s="362"/>
      <c r="M90" s="362"/>
      <c r="N90" s="391" t="str">
        <f>IF(C90="","",VLOOKUP(V90,'※削除禁止　契約単価（委託単価・利用料配分）'!A:L,7,FALSE))</f>
        <v/>
      </c>
      <c r="O90" s="392" t="str">
        <f>IF(C90="","",VLOOKUP($F$4,'※削除禁止　契約単価（委託単価・利用料配分）'!_xlnm.Print_Titles,2,FALSE))</f>
        <v/>
      </c>
      <c r="P90" s="391" t="str">
        <f>IF(C90="","",VLOOKUP(V90,'※削除禁止　契約単価（委託単価・利用料配分）'!A:M,8,FALSE))</f>
        <v/>
      </c>
      <c r="Q90" s="391" t="str">
        <f t="shared" si="18"/>
        <v/>
      </c>
      <c r="R90" s="391" t="str">
        <f>IF(F90="○",VLOOKUP(V90,'※削除禁止　契約単価（委託単価・利用料配分）'!A:L,11,FALSE),"")</f>
        <v/>
      </c>
      <c r="S90" s="347"/>
      <c r="T90" s="400" t="str">
        <f t="shared" si="19"/>
        <v/>
      </c>
      <c r="U90" s="304"/>
      <c r="V90" s="411" t="str">
        <f t="shared" si="16"/>
        <v>【通所型】守口市</v>
      </c>
    </row>
    <row r="91" spans="1:22" ht="22.5" hidden="1" customHeight="1">
      <c r="A91" s="345">
        <v>19</v>
      </c>
      <c r="B91" s="102"/>
      <c r="C91" s="97"/>
      <c r="D91" s="97"/>
      <c r="E91" s="97"/>
      <c r="F91" s="97"/>
      <c r="G91" s="97"/>
      <c r="H91" s="98"/>
      <c r="I91" s="872"/>
      <c r="J91" s="872"/>
      <c r="K91" s="365"/>
      <c r="L91" s="362"/>
      <c r="M91" s="362"/>
      <c r="N91" s="391" t="str">
        <f>IF(C91="","",VLOOKUP(V91,'※削除禁止　契約単価（委託単価・利用料配分）'!A:L,7,FALSE))</f>
        <v/>
      </c>
      <c r="O91" s="392" t="str">
        <f>IF(C91="","",VLOOKUP($F$4,'※削除禁止　契約単価（委託単価・利用料配分）'!_xlnm.Print_Titles,2,FALSE))</f>
        <v/>
      </c>
      <c r="P91" s="391" t="str">
        <f>IF(C91="","",VLOOKUP(V91,'※削除禁止　契約単価（委託単価・利用料配分）'!A:M,8,FALSE))</f>
        <v/>
      </c>
      <c r="Q91" s="391" t="str">
        <f t="shared" si="18"/>
        <v/>
      </c>
      <c r="R91" s="391" t="str">
        <f>IF(F91="○",VLOOKUP(V91,'※削除禁止　契約単価（委託単価・利用料配分）'!A:L,11,FALSE),"")</f>
        <v/>
      </c>
      <c r="S91" s="347"/>
      <c r="T91" s="400" t="str">
        <f t="shared" si="19"/>
        <v/>
      </c>
      <c r="U91" s="304"/>
      <c r="V91" s="411" t="str">
        <f t="shared" si="16"/>
        <v>【通所型】守口市</v>
      </c>
    </row>
    <row r="92" spans="1:22" ht="22.5" hidden="1" customHeight="1">
      <c r="A92" s="345">
        <v>20</v>
      </c>
      <c r="B92" s="102"/>
      <c r="C92" s="97"/>
      <c r="D92" s="97"/>
      <c r="E92" s="97"/>
      <c r="F92" s="97"/>
      <c r="G92" s="97"/>
      <c r="H92" s="98"/>
      <c r="I92" s="872"/>
      <c r="J92" s="872"/>
      <c r="K92" s="365"/>
      <c r="L92" s="362"/>
      <c r="M92" s="362"/>
      <c r="N92" s="391" t="str">
        <f>IF(C92="","",VLOOKUP(V92,'※削除禁止　契約単価（委託単価・利用料配分）'!A:L,7,FALSE))</f>
        <v/>
      </c>
      <c r="O92" s="392" t="str">
        <f>IF(C92="","",VLOOKUP($F$4,'※削除禁止　契約単価（委託単価・利用料配分）'!_xlnm.Print_Titles,2,FALSE))</f>
        <v/>
      </c>
      <c r="P92" s="391" t="str">
        <f>IF(C92="","",VLOOKUP(V92,'※削除禁止　契約単価（委託単価・利用料配分）'!A:M,8,FALSE))</f>
        <v/>
      </c>
      <c r="Q92" s="391" t="str">
        <f t="shared" si="18"/>
        <v/>
      </c>
      <c r="R92" s="391" t="str">
        <f>IF(F92="○",VLOOKUP(V92,'※削除禁止　契約単価（委託単価・利用料配分）'!A:L,11,FALSE),"")</f>
        <v/>
      </c>
      <c r="S92" s="347"/>
      <c r="T92" s="400" t="str">
        <f t="shared" si="19"/>
        <v/>
      </c>
      <c r="U92" s="304"/>
      <c r="V92" s="411" t="str">
        <f t="shared" si="16"/>
        <v>【通所型】守口市</v>
      </c>
    </row>
    <row r="93" spans="1:22" ht="22.5" hidden="1" customHeight="1">
      <c r="A93" s="345">
        <v>21</v>
      </c>
      <c r="B93" s="101"/>
      <c r="C93" s="95"/>
      <c r="D93" s="95"/>
      <c r="E93" s="95"/>
      <c r="F93" s="95"/>
      <c r="G93" s="95"/>
      <c r="H93" s="96"/>
      <c r="I93" s="879"/>
      <c r="J93" s="879"/>
      <c r="K93" s="366"/>
      <c r="L93" s="367"/>
      <c r="M93" s="367"/>
      <c r="N93" s="388" t="str">
        <f>IF(C93="","",VLOOKUP(V93,'※削除禁止　契約単価（委託単価・利用料配分）'!A:L,7,FALSE))</f>
        <v/>
      </c>
      <c r="O93" s="389" t="str">
        <f>IF(C93="","",VLOOKUP($F$4,'※削除禁止　契約単価（委託単価・利用料配分）'!_xlnm.Print_Titles,2,FALSE))</f>
        <v/>
      </c>
      <c r="P93" s="388" t="str">
        <f>IF(C93="","",VLOOKUP(V93,'※削除禁止　契約単価（委託単価・利用料配分）'!A:M,8,FALSE))</f>
        <v/>
      </c>
      <c r="Q93" s="388" t="str">
        <f t="shared" si="18"/>
        <v/>
      </c>
      <c r="R93" s="388" t="str">
        <f>IF(F93="○",VLOOKUP(V93,'※削除禁止　契約単価（委託単価・利用料配分）'!A:L,11,FALSE),"")</f>
        <v/>
      </c>
      <c r="S93" s="346"/>
      <c r="T93" s="399" t="str">
        <f t="shared" si="19"/>
        <v/>
      </c>
      <c r="U93" s="304"/>
      <c r="V93" s="411" t="str">
        <f t="shared" si="16"/>
        <v>【通所型】守口市</v>
      </c>
    </row>
    <row r="94" spans="1:22" ht="22.5" hidden="1" customHeight="1">
      <c r="A94" s="345">
        <v>22</v>
      </c>
      <c r="B94" s="102"/>
      <c r="C94" s="97"/>
      <c r="D94" s="97"/>
      <c r="E94" s="97"/>
      <c r="F94" s="97"/>
      <c r="G94" s="97"/>
      <c r="H94" s="98"/>
      <c r="I94" s="872"/>
      <c r="J94" s="872"/>
      <c r="K94" s="365"/>
      <c r="L94" s="362"/>
      <c r="M94" s="362"/>
      <c r="N94" s="391" t="str">
        <f>IF(C94="","",VLOOKUP(V94,'※削除禁止　契約単価（委託単価・利用料配分）'!A:L,7,FALSE))</f>
        <v/>
      </c>
      <c r="O94" s="392" t="str">
        <f>IF(C94="","",VLOOKUP($F$4,'※削除禁止　契約単価（委託単価・利用料配分）'!_xlnm.Print_Titles,2,FALSE))</f>
        <v/>
      </c>
      <c r="P94" s="391" t="str">
        <f>IF(C94="","",VLOOKUP(V94,'※削除禁止　契約単価（委託単価・利用料配分）'!A:M,8,FALSE))</f>
        <v/>
      </c>
      <c r="Q94" s="391" t="str">
        <f t="shared" si="18"/>
        <v/>
      </c>
      <c r="R94" s="391" t="str">
        <f>IF(F94="○",VLOOKUP(V94,'※削除禁止　契約単価（委託単価・利用料配分）'!A:L,11,FALSE),"")</f>
        <v/>
      </c>
      <c r="S94" s="347"/>
      <c r="T94" s="400" t="str">
        <f t="shared" si="19"/>
        <v/>
      </c>
      <c r="U94" s="304"/>
      <c r="V94" s="411" t="str">
        <f t="shared" si="16"/>
        <v>【通所型】守口市</v>
      </c>
    </row>
    <row r="95" spans="1:22" ht="22.5" hidden="1" customHeight="1">
      <c r="A95" s="345">
        <v>23</v>
      </c>
      <c r="B95" s="102"/>
      <c r="C95" s="97"/>
      <c r="D95" s="97"/>
      <c r="E95" s="97"/>
      <c r="F95" s="97"/>
      <c r="G95" s="97"/>
      <c r="H95" s="98"/>
      <c r="I95" s="872"/>
      <c r="J95" s="872"/>
      <c r="K95" s="365"/>
      <c r="L95" s="362"/>
      <c r="M95" s="362"/>
      <c r="N95" s="391" t="str">
        <f>IF(C95="","",VLOOKUP(V95,'※削除禁止　契約単価（委託単価・利用料配分）'!A:L,7,FALSE))</f>
        <v/>
      </c>
      <c r="O95" s="392" t="str">
        <f>IF(C95="","",VLOOKUP($F$4,'※削除禁止　契約単価（委託単価・利用料配分）'!_xlnm.Print_Titles,2,FALSE))</f>
        <v/>
      </c>
      <c r="P95" s="391" t="str">
        <f>IF(C95="","",VLOOKUP(V95,'※削除禁止　契約単価（委託単価・利用料配分）'!A:M,8,FALSE))</f>
        <v/>
      </c>
      <c r="Q95" s="391" t="str">
        <f t="shared" si="18"/>
        <v/>
      </c>
      <c r="R95" s="391" t="str">
        <f>IF(F95="○",VLOOKUP(V95,'※削除禁止　契約単価（委託単価・利用料配分）'!A:L,11,FALSE),"")</f>
        <v/>
      </c>
      <c r="S95" s="347"/>
      <c r="T95" s="400" t="str">
        <f t="shared" si="19"/>
        <v/>
      </c>
      <c r="U95" s="304"/>
      <c r="V95" s="411" t="str">
        <f t="shared" si="16"/>
        <v>【通所型】守口市</v>
      </c>
    </row>
    <row r="96" spans="1:22" ht="22.5" hidden="1" customHeight="1">
      <c r="A96" s="345">
        <v>24</v>
      </c>
      <c r="B96" s="102"/>
      <c r="C96" s="97"/>
      <c r="D96" s="97"/>
      <c r="E96" s="97"/>
      <c r="F96" s="97"/>
      <c r="G96" s="97"/>
      <c r="H96" s="98"/>
      <c r="I96" s="872"/>
      <c r="J96" s="872"/>
      <c r="K96" s="365"/>
      <c r="L96" s="362"/>
      <c r="M96" s="362"/>
      <c r="N96" s="391" t="str">
        <f>IF(C96="","",VLOOKUP(V96,'※削除禁止　契約単価（委託単価・利用料配分）'!A:L,7,FALSE))</f>
        <v/>
      </c>
      <c r="O96" s="392" t="str">
        <f>IF(C96="","",VLOOKUP($F$4,'※削除禁止　契約単価（委託単価・利用料配分）'!_xlnm.Print_Titles,2,FALSE))</f>
        <v/>
      </c>
      <c r="P96" s="391" t="str">
        <f>IF(C96="","",VLOOKUP(V96,'※削除禁止　契約単価（委託単価・利用料配分）'!A:M,8,FALSE))</f>
        <v/>
      </c>
      <c r="Q96" s="391" t="str">
        <f t="shared" si="18"/>
        <v/>
      </c>
      <c r="R96" s="391" t="str">
        <f>IF(F96="○",VLOOKUP(V96,'※削除禁止　契約単価（委託単価・利用料配分）'!A:L,11,FALSE),"")</f>
        <v/>
      </c>
      <c r="S96" s="347"/>
      <c r="T96" s="400" t="str">
        <f t="shared" si="19"/>
        <v/>
      </c>
      <c r="U96" s="304"/>
      <c r="V96" s="411" t="str">
        <f t="shared" si="16"/>
        <v>【通所型】守口市</v>
      </c>
    </row>
    <row r="97" spans="1:22" ht="22.5" hidden="1" customHeight="1">
      <c r="A97" s="345">
        <v>25</v>
      </c>
      <c r="B97" s="102"/>
      <c r="C97" s="97"/>
      <c r="D97" s="97"/>
      <c r="E97" s="97"/>
      <c r="F97" s="97"/>
      <c r="G97" s="97"/>
      <c r="H97" s="98"/>
      <c r="I97" s="872"/>
      <c r="J97" s="872"/>
      <c r="K97" s="365"/>
      <c r="L97" s="362"/>
      <c r="M97" s="362"/>
      <c r="N97" s="391" t="str">
        <f>IF(C97="","",VLOOKUP(V97,'※削除禁止　契約単価（委託単価・利用料配分）'!A:L,7,FALSE))</f>
        <v/>
      </c>
      <c r="O97" s="392" t="str">
        <f>IF(C97="","",VLOOKUP($F$4,'※削除禁止　契約単価（委託単価・利用料配分）'!_xlnm.Print_Titles,2,FALSE))</f>
        <v/>
      </c>
      <c r="P97" s="391" t="str">
        <f>IF(C97="","",VLOOKUP(V97,'※削除禁止　契約単価（委託単価・利用料配分）'!A:M,8,FALSE))</f>
        <v/>
      </c>
      <c r="Q97" s="391" t="str">
        <f t="shared" si="18"/>
        <v/>
      </c>
      <c r="R97" s="391" t="str">
        <f>IF(F97="○",VLOOKUP(V97,'※削除禁止　契約単価（委託単価・利用料配分）'!A:L,11,FALSE),"")</f>
        <v/>
      </c>
      <c r="S97" s="347"/>
      <c r="T97" s="400" t="str">
        <f t="shared" si="19"/>
        <v/>
      </c>
      <c r="U97" s="304"/>
      <c r="V97" s="411" t="str">
        <f t="shared" si="16"/>
        <v>【通所型】守口市</v>
      </c>
    </row>
    <row r="98" spans="1:22" ht="22.5" hidden="1" customHeight="1">
      <c r="A98" s="345">
        <v>26</v>
      </c>
      <c r="B98" s="102"/>
      <c r="C98" s="97"/>
      <c r="D98" s="97"/>
      <c r="E98" s="97"/>
      <c r="F98" s="97"/>
      <c r="G98" s="97"/>
      <c r="H98" s="98"/>
      <c r="I98" s="872"/>
      <c r="J98" s="872"/>
      <c r="K98" s="365"/>
      <c r="L98" s="362"/>
      <c r="M98" s="362"/>
      <c r="N98" s="391" t="str">
        <f>IF(C98="","",VLOOKUP(V98,'※削除禁止　契約単価（委託単価・利用料配分）'!A:L,7,FALSE))</f>
        <v/>
      </c>
      <c r="O98" s="392" t="str">
        <f>IF(C98="","",VLOOKUP($F$4,'※削除禁止　契約単価（委託単価・利用料配分）'!_xlnm.Print_Titles,2,FALSE))</f>
        <v/>
      </c>
      <c r="P98" s="391" t="str">
        <f>IF(C98="","",VLOOKUP(V98,'※削除禁止　契約単価（委託単価・利用料配分）'!A:M,8,FALSE))</f>
        <v/>
      </c>
      <c r="Q98" s="391" t="str">
        <f t="shared" si="18"/>
        <v/>
      </c>
      <c r="R98" s="391" t="str">
        <f>IF(F98="○",VLOOKUP(V98,'※削除禁止　契約単価（委託単価・利用料配分）'!A:L,11,FALSE),"")</f>
        <v/>
      </c>
      <c r="S98" s="347"/>
      <c r="T98" s="400" t="str">
        <f t="shared" si="19"/>
        <v/>
      </c>
      <c r="U98" s="304"/>
      <c r="V98" s="411" t="str">
        <f t="shared" si="16"/>
        <v>【通所型】守口市</v>
      </c>
    </row>
    <row r="99" spans="1:22" ht="22.5" hidden="1" customHeight="1">
      <c r="A99" s="345">
        <v>27</v>
      </c>
      <c r="B99" s="102"/>
      <c r="C99" s="97"/>
      <c r="D99" s="97"/>
      <c r="E99" s="97"/>
      <c r="F99" s="97"/>
      <c r="G99" s="97"/>
      <c r="H99" s="98"/>
      <c r="I99" s="872"/>
      <c r="J99" s="872"/>
      <c r="K99" s="365"/>
      <c r="L99" s="362"/>
      <c r="M99" s="362"/>
      <c r="N99" s="391" t="str">
        <f>IF(C99="","",VLOOKUP(V99,'※削除禁止　契約単価（委託単価・利用料配分）'!A:L,7,FALSE))</f>
        <v/>
      </c>
      <c r="O99" s="392" t="str">
        <f>IF(C99="","",VLOOKUP($F$4,'※削除禁止　契約単価（委託単価・利用料配分）'!_xlnm.Print_Titles,2,FALSE))</f>
        <v/>
      </c>
      <c r="P99" s="391" t="str">
        <f>IF(C99="","",VLOOKUP(V99,'※削除禁止　契約単価（委託単価・利用料配分）'!A:M,8,FALSE))</f>
        <v/>
      </c>
      <c r="Q99" s="391" t="str">
        <f t="shared" si="18"/>
        <v/>
      </c>
      <c r="R99" s="391" t="str">
        <f>IF(F99="○",VLOOKUP(V99,'※削除禁止　契約単価（委託単価・利用料配分）'!A:L,11,FALSE),"")</f>
        <v/>
      </c>
      <c r="S99" s="347"/>
      <c r="T99" s="400" t="str">
        <f t="shared" si="19"/>
        <v/>
      </c>
      <c r="U99" s="304"/>
      <c r="V99" s="411" t="str">
        <f t="shared" si="16"/>
        <v>【通所型】守口市</v>
      </c>
    </row>
    <row r="100" spans="1:22" ht="22.5" hidden="1" customHeight="1">
      <c r="A100" s="345">
        <v>28</v>
      </c>
      <c r="B100" s="102"/>
      <c r="C100" s="97"/>
      <c r="D100" s="97"/>
      <c r="E100" s="97"/>
      <c r="F100" s="97"/>
      <c r="G100" s="97"/>
      <c r="H100" s="98"/>
      <c r="I100" s="872"/>
      <c r="J100" s="872"/>
      <c r="K100" s="365"/>
      <c r="L100" s="362"/>
      <c r="M100" s="362"/>
      <c r="N100" s="391" t="str">
        <f>IF(C100="","",VLOOKUP(V100,'※削除禁止　契約単価（委託単価・利用料配分）'!A:L,7,FALSE))</f>
        <v/>
      </c>
      <c r="O100" s="392" t="str">
        <f>IF(C100="","",VLOOKUP($F$4,'※削除禁止　契約単価（委託単価・利用料配分）'!_xlnm.Print_Titles,2,FALSE))</f>
        <v/>
      </c>
      <c r="P100" s="391" t="str">
        <f>IF(C100="","",VLOOKUP(V100,'※削除禁止　契約単価（委託単価・利用料配分）'!A:M,8,FALSE))</f>
        <v/>
      </c>
      <c r="Q100" s="391" t="str">
        <f t="shared" si="18"/>
        <v/>
      </c>
      <c r="R100" s="391" t="str">
        <f>IF(F100="○",VLOOKUP(V100,'※削除禁止　契約単価（委託単価・利用料配分）'!A:L,11,FALSE),"")</f>
        <v/>
      </c>
      <c r="S100" s="347"/>
      <c r="T100" s="400" t="str">
        <f t="shared" si="19"/>
        <v/>
      </c>
      <c r="U100" s="304"/>
      <c r="V100" s="411" t="str">
        <f t="shared" si="16"/>
        <v>【通所型】守口市</v>
      </c>
    </row>
    <row r="101" spans="1:22" ht="22.5" hidden="1" customHeight="1">
      <c r="A101" s="345">
        <v>29</v>
      </c>
      <c r="B101" s="102"/>
      <c r="C101" s="97"/>
      <c r="D101" s="97"/>
      <c r="E101" s="97"/>
      <c r="F101" s="97"/>
      <c r="G101" s="97"/>
      <c r="H101" s="98"/>
      <c r="I101" s="872"/>
      <c r="J101" s="872"/>
      <c r="K101" s="365"/>
      <c r="L101" s="362"/>
      <c r="M101" s="362"/>
      <c r="N101" s="391" t="str">
        <f>IF(C101="","",VLOOKUP(V101,'※削除禁止　契約単価（委託単価・利用料配分）'!A:L,7,FALSE))</f>
        <v/>
      </c>
      <c r="O101" s="392" t="str">
        <f>IF(C101="","",VLOOKUP($F$4,'※削除禁止　契約単価（委託単価・利用料配分）'!_xlnm.Print_Titles,2,FALSE))</f>
        <v/>
      </c>
      <c r="P101" s="391" t="str">
        <f>IF(C101="","",VLOOKUP(V101,'※削除禁止　契約単価（委託単価・利用料配分）'!A:M,8,FALSE))</f>
        <v/>
      </c>
      <c r="Q101" s="391" t="str">
        <f t="shared" si="18"/>
        <v/>
      </c>
      <c r="R101" s="391" t="str">
        <f>IF(F101="○",VLOOKUP(V101,'※削除禁止　契約単価（委託単価・利用料配分）'!A:L,11,FALSE),"")</f>
        <v/>
      </c>
      <c r="S101" s="347"/>
      <c r="T101" s="400" t="str">
        <f t="shared" si="19"/>
        <v/>
      </c>
      <c r="U101" s="304"/>
      <c r="V101" s="411" t="str">
        <f t="shared" si="16"/>
        <v>【通所型】守口市</v>
      </c>
    </row>
    <row r="102" spans="1:22" ht="22.5" hidden="1" customHeight="1">
      <c r="A102" s="345">
        <v>30</v>
      </c>
      <c r="B102" s="102"/>
      <c r="C102" s="97"/>
      <c r="D102" s="97"/>
      <c r="E102" s="97"/>
      <c r="F102" s="97"/>
      <c r="G102" s="97"/>
      <c r="H102" s="98"/>
      <c r="I102" s="872"/>
      <c r="J102" s="872"/>
      <c r="K102" s="365"/>
      <c r="L102" s="362"/>
      <c r="M102" s="362"/>
      <c r="N102" s="391" t="str">
        <f>IF(C102="","",VLOOKUP(V102,'※削除禁止　契約単価（委託単価・利用料配分）'!A:L,7,FALSE))</f>
        <v/>
      </c>
      <c r="O102" s="392" t="str">
        <f>IF(C102="","",VLOOKUP($F$4,'※削除禁止　契約単価（委託単価・利用料配分）'!_xlnm.Print_Titles,2,FALSE))</f>
        <v/>
      </c>
      <c r="P102" s="391" t="str">
        <f>IF(C102="","",VLOOKUP(V102,'※削除禁止　契約単価（委託単価・利用料配分）'!A:M,8,FALSE))</f>
        <v/>
      </c>
      <c r="Q102" s="391" t="str">
        <f t="shared" si="18"/>
        <v/>
      </c>
      <c r="R102" s="391" t="str">
        <f>IF(F102="○",VLOOKUP(V102,'※削除禁止　契約単価（委託単価・利用料配分）'!A:L,11,FALSE),"")</f>
        <v/>
      </c>
      <c r="S102" s="347"/>
      <c r="T102" s="400" t="str">
        <f t="shared" si="19"/>
        <v/>
      </c>
      <c r="U102" s="304"/>
      <c r="V102" s="411" t="str">
        <f t="shared" si="16"/>
        <v>【通所型】守口市</v>
      </c>
    </row>
    <row r="103" spans="1:22" ht="22.5" hidden="1" customHeight="1">
      <c r="A103" s="345">
        <v>31</v>
      </c>
      <c r="B103" s="102"/>
      <c r="C103" s="97"/>
      <c r="D103" s="97"/>
      <c r="E103" s="97"/>
      <c r="F103" s="97"/>
      <c r="G103" s="97"/>
      <c r="H103" s="98"/>
      <c r="I103" s="872"/>
      <c r="J103" s="872"/>
      <c r="K103" s="365"/>
      <c r="L103" s="362"/>
      <c r="M103" s="362"/>
      <c r="N103" s="391" t="str">
        <f>IF(C103="","",VLOOKUP(V103,'※削除禁止　契約単価（委託単価・利用料配分）'!A:L,7,FALSE))</f>
        <v/>
      </c>
      <c r="O103" s="392" t="str">
        <f>IF(C103="","",VLOOKUP($F$4,'※削除禁止　契約単価（委託単価・利用料配分）'!_xlnm.Print_Titles,2,FALSE))</f>
        <v/>
      </c>
      <c r="P103" s="391" t="str">
        <f>IF(C103="","",VLOOKUP(V103,'※削除禁止　契約単価（委託単価・利用料配分）'!A:M,8,FALSE))</f>
        <v/>
      </c>
      <c r="Q103" s="391" t="str">
        <f t="shared" si="18"/>
        <v/>
      </c>
      <c r="R103" s="391" t="str">
        <f>IF(F103="○",VLOOKUP(V103,'※削除禁止　契約単価（委託単価・利用料配分）'!A:L,11,FALSE),"")</f>
        <v/>
      </c>
      <c r="S103" s="347"/>
      <c r="T103" s="400" t="str">
        <f t="shared" si="19"/>
        <v/>
      </c>
      <c r="U103" s="304"/>
      <c r="V103" s="411" t="str">
        <f t="shared" si="16"/>
        <v>【通所型】守口市</v>
      </c>
    </row>
    <row r="104" spans="1:22" ht="22.5" hidden="1" customHeight="1">
      <c r="A104" s="345">
        <v>32</v>
      </c>
      <c r="B104" s="102"/>
      <c r="C104" s="97"/>
      <c r="D104" s="97"/>
      <c r="E104" s="97"/>
      <c r="F104" s="97"/>
      <c r="G104" s="97"/>
      <c r="H104" s="98"/>
      <c r="I104" s="872"/>
      <c r="J104" s="872"/>
      <c r="K104" s="365"/>
      <c r="L104" s="362"/>
      <c r="M104" s="362"/>
      <c r="N104" s="391" t="str">
        <f>IF(C104="","",VLOOKUP(V104,'※削除禁止　契約単価（委託単価・利用料配分）'!A:L,7,FALSE))</f>
        <v/>
      </c>
      <c r="O104" s="392" t="str">
        <f>IF(C104="","",VLOOKUP($F$4,'※削除禁止　契約単価（委託単価・利用料配分）'!_xlnm.Print_Titles,2,FALSE))</f>
        <v/>
      </c>
      <c r="P104" s="391" t="str">
        <f>IF(C104="","",VLOOKUP(V104,'※削除禁止　契約単価（委託単価・利用料配分）'!A:M,8,FALSE))</f>
        <v/>
      </c>
      <c r="Q104" s="391" t="str">
        <f t="shared" si="17"/>
        <v/>
      </c>
      <c r="R104" s="391" t="str">
        <f>IF(F104="○",VLOOKUP(V104,'※削除禁止　契約単価（委託単価・利用料配分）'!A:L,11,FALSE),"")</f>
        <v/>
      </c>
      <c r="S104" s="347"/>
      <c r="T104" s="400" t="str">
        <f t="shared" si="15"/>
        <v/>
      </c>
      <c r="U104" s="304"/>
      <c r="V104" s="411" t="str">
        <f t="shared" si="16"/>
        <v>【通所型】守口市</v>
      </c>
    </row>
    <row r="105" spans="1:22" ht="22.5" hidden="1" customHeight="1">
      <c r="A105" s="345">
        <v>33</v>
      </c>
      <c r="B105" s="102"/>
      <c r="C105" s="97"/>
      <c r="D105" s="97"/>
      <c r="E105" s="97"/>
      <c r="F105" s="97"/>
      <c r="G105" s="97"/>
      <c r="H105" s="98"/>
      <c r="I105" s="872"/>
      <c r="J105" s="872"/>
      <c r="K105" s="365"/>
      <c r="L105" s="362"/>
      <c r="M105" s="362"/>
      <c r="N105" s="391" t="str">
        <f>IF(C105="","",VLOOKUP(V105,'※削除禁止　契約単価（委託単価・利用料配分）'!A:L,7,FALSE))</f>
        <v/>
      </c>
      <c r="O105" s="392" t="str">
        <f>IF(C105="","",VLOOKUP($F$4,'※削除禁止　契約単価（委託単価・利用料配分）'!_xlnm.Print_Titles,2,FALSE))</f>
        <v/>
      </c>
      <c r="P105" s="391" t="str">
        <f>IF(C105="","",VLOOKUP(V105,'※削除禁止　契約単価（委託単価・利用料配分）'!A:M,8,FALSE))</f>
        <v/>
      </c>
      <c r="Q105" s="391" t="str">
        <f t="shared" si="17"/>
        <v/>
      </c>
      <c r="R105" s="391" t="str">
        <f>IF(F105="○",VLOOKUP(V105,'※削除禁止　契約単価（委託単価・利用料配分）'!A:L,11,FALSE),"")</f>
        <v/>
      </c>
      <c r="S105" s="347"/>
      <c r="T105" s="400" t="str">
        <f t="shared" si="15"/>
        <v/>
      </c>
      <c r="U105" s="304"/>
      <c r="V105" s="411" t="str">
        <f t="shared" si="16"/>
        <v>【通所型】守口市</v>
      </c>
    </row>
    <row r="106" spans="1:22" ht="22.5" hidden="1" customHeight="1">
      <c r="A106" s="345">
        <v>34</v>
      </c>
      <c r="B106" s="102"/>
      <c r="C106" s="97"/>
      <c r="D106" s="97"/>
      <c r="E106" s="97"/>
      <c r="F106" s="97"/>
      <c r="G106" s="97"/>
      <c r="H106" s="98"/>
      <c r="I106" s="872"/>
      <c r="J106" s="872"/>
      <c r="K106" s="365"/>
      <c r="L106" s="362"/>
      <c r="M106" s="362"/>
      <c r="N106" s="391" t="str">
        <f>IF(C106="","",VLOOKUP(V106,'※削除禁止　契約単価（委託単価・利用料配分）'!A:L,7,FALSE))</f>
        <v/>
      </c>
      <c r="O106" s="392" t="str">
        <f>IF(C106="","",VLOOKUP($F$4,'※削除禁止　契約単価（委託単価・利用料配分）'!_xlnm.Print_Titles,2,FALSE))</f>
        <v/>
      </c>
      <c r="P106" s="391" t="str">
        <f>IF(C106="","",VLOOKUP(V106,'※削除禁止　契約単価（委託単価・利用料配分）'!A:M,8,FALSE))</f>
        <v/>
      </c>
      <c r="Q106" s="391" t="str">
        <f t="shared" si="17"/>
        <v/>
      </c>
      <c r="R106" s="391" t="str">
        <f>IF(F106="○",VLOOKUP(V106,'※削除禁止　契約単価（委託単価・利用料配分）'!A:L,11,FALSE),"")</f>
        <v/>
      </c>
      <c r="S106" s="347"/>
      <c r="T106" s="400" t="str">
        <f t="shared" si="15"/>
        <v/>
      </c>
      <c r="U106" s="304"/>
      <c r="V106" s="411" t="str">
        <f t="shared" si="16"/>
        <v>【通所型】守口市</v>
      </c>
    </row>
    <row r="107" spans="1:22" ht="22.5" hidden="1" customHeight="1">
      <c r="A107" s="345">
        <v>35</v>
      </c>
      <c r="B107" s="102"/>
      <c r="C107" s="97"/>
      <c r="D107" s="97"/>
      <c r="E107" s="97"/>
      <c r="F107" s="97"/>
      <c r="G107" s="97"/>
      <c r="H107" s="98"/>
      <c r="I107" s="872"/>
      <c r="J107" s="872"/>
      <c r="K107" s="365"/>
      <c r="L107" s="362"/>
      <c r="M107" s="362"/>
      <c r="N107" s="391" t="str">
        <f>IF(C107="","",VLOOKUP(V107,'※削除禁止　契約単価（委託単価・利用料配分）'!A:L,7,FALSE))</f>
        <v/>
      </c>
      <c r="O107" s="392" t="str">
        <f>IF(C107="","",VLOOKUP($F$4,'※削除禁止　契約単価（委託単価・利用料配分）'!_xlnm.Print_Titles,2,FALSE))</f>
        <v/>
      </c>
      <c r="P107" s="391" t="str">
        <f>IF(C107="","",VLOOKUP(V107,'※削除禁止　契約単価（委託単価・利用料配分）'!A:M,8,FALSE))</f>
        <v/>
      </c>
      <c r="Q107" s="391" t="str">
        <f t="shared" si="17"/>
        <v/>
      </c>
      <c r="R107" s="391" t="str">
        <f>IF(F107="○",VLOOKUP(V107,'※削除禁止　契約単価（委託単価・利用料配分）'!A:L,11,FALSE),"")</f>
        <v/>
      </c>
      <c r="S107" s="347"/>
      <c r="T107" s="400" t="str">
        <f t="shared" si="15"/>
        <v/>
      </c>
      <c r="U107" s="304"/>
      <c r="V107" s="411" t="str">
        <f t="shared" si="16"/>
        <v>【通所型】守口市</v>
      </c>
    </row>
    <row r="108" spans="1:22" ht="22.5" hidden="1" customHeight="1">
      <c r="A108" s="345">
        <v>36</v>
      </c>
      <c r="B108" s="102"/>
      <c r="C108" s="97"/>
      <c r="D108" s="97"/>
      <c r="E108" s="97"/>
      <c r="F108" s="97"/>
      <c r="G108" s="97"/>
      <c r="H108" s="98"/>
      <c r="I108" s="872"/>
      <c r="J108" s="872"/>
      <c r="K108" s="365"/>
      <c r="L108" s="362"/>
      <c r="M108" s="362"/>
      <c r="N108" s="391" t="str">
        <f>IF(C108="","",VLOOKUP(V108,'※削除禁止　契約単価（委託単価・利用料配分）'!A:L,7,FALSE))</f>
        <v/>
      </c>
      <c r="O108" s="392" t="str">
        <f>IF(C108="","",VLOOKUP($F$4,'※削除禁止　契約単価（委託単価・利用料配分）'!_xlnm.Print_Titles,2,FALSE))</f>
        <v/>
      </c>
      <c r="P108" s="391" t="str">
        <f>IF(C108="","",VLOOKUP(V108,'※削除禁止　契約単価（委託単価・利用料配分）'!A:M,8,FALSE))</f>
        <v/>
      </c>
      <c r="Q108" s="391" t="str">
        <f t="shared" si="17"/>
        <v/>
      </c>
      <c r="R108" s="391" t="str">
        <f>IF(F108="○",VLOOKUP(V108,'※削除禁止　契約単価（委託単価・利用料配分）'!A:L,11,FALSE),"")</f>
        <v/>
      </c>
      <c r="S108" s="347"/>
      <c r="T108" s="400" t="str">
        <f t="shared" si="15"/>
        <v/>
      </c>
      <c r="U108" s="304"/>
      <c r="V108" s="411" t="str">
        <f t="shared" si="16"/>
        <v>【通所型】守口市</v>
      </c>
    </row>
    <row r="109" spans="1:22" ht="22.5" hidden="1" customHeight="1">
      <c r="A109" s="345">
        <v>37</v>
      </c>
      <c r="B109" s="102"/>
      <c r="C109" s="97"/>
      <c r="D109" s="97"/>
      <c r="E109" s="97"/>
      <c r="F109" s="97"/>
      <c r="G109" s="97"/>
      <c r="H109" s="98"/>
      <c r="I109" s="872"/>
      <c r="J109" s="872"/>
      <c r="K109" s="365"/>
      <c r="L109" s="362"/>
      <c r="M109" s="362"/>
      <c r="N109" s="391" t="str">
        <f>IF(C109="","",VLOOKUP(V109,'※削除禁止　契約単価（委託単価・利用料配分）'!A:L,7,FALSE))</f>
        <v/>
      </c>
      <c r="O109" s="392" t="str">
        <f>IF(C109="","",VLOOKUP($F$4,'※削除禁止　契約単価（委託単価・利用料配分）'!_xlnm.Print_Titles,2,FALSE))</f>
        <v/>
      </c>
      <c r="P109" s="391" t="str">
        <f>IF(C109="","",VLOOKUP(V109,'※削除禁止　契約単価（委託単価・利用料配分）'!A:M,8,FALSE))</f>
        <v/>
      </c>
      <c r="Q109" s="391" t="str">
        <f t="shared" si="17"/>
        <v/>
      </c>
      <c r="R109" s="391" t="str">
        <f>IF(F109="○",VLOOKUP(V109,'※削除禁止　契約単価（委託単価・利用料配分）'!A:L,11,FALSE),"")</f>
        <v/>
      </c>
      <c r="S109" s="347"/>
      <c r="T109" s="400" t="str">
        <f t="shared" si="15"/>
        <v/>
      </c>
      <c r="U109" s="304"/>
      <c r="V109" s="411" t="str">
        <f t="shared" si="16"/>
        <v>【通所型】守口市</v>
      </c>
    </row>
    <row r="110" spans="1:22" ht="22.5" hidden="1" customHeight="1">
      <c r="A110" s="345">
        <v>38</v>
      </c>
      <c r="B110" s="102"/>
      <c r="C110" s="97"/>
      <c r="D110" s="97"/>
      <c r="E110" s="97"/>
      <c r="F110" s="97"/>
      <c r="G110" s="97"/>
      <c r="H110" s="98"/>
      <c r="I110" s="872"/>
      <c r="J110" s="872"/>
      <c r="K110" s="365"/>
      <c r="L110" s="362"/>
      <c r="M110" s="362"/>
      <c r="N110" s="391" t="str">
        <f>IF(C110="","",VLOOKUP(V110,'※削除禁止　契約単価（委託単価・利用料配分）'!A:L,7,FALSE))</f>
        <v/>
      </c>
      <c r="O110" s="392" t="str">
        <f>IF(C110="","",VLOOKUP($F$4,'※削除禁止　契約単価（委託単価・利用料配分）'!_xlnm.Print_Titles,2,FALSE))</f>
        <v/>
      </c>
      <c r="P110" s="391" t="str">
        <f>IF(C110="","",VLOOKUP(V110,'※削除禁止　契約単価（委託単価・利用料配分）'!A:M,8,FALSE))</f>
        <v/>
      </c>
      <c r="Q110" s="391" t="str">
        <f t="shared" si="17"/>
        <v/>
      </c>
      <c r="R110" s="391" t="str">
        <f>IF(F110="○",VLOOKUP(V110,'※削除禁止　契約単価（委託単価・利用料配分）'!A:L,11,FALSE),"")</f>
        <v/>
      </c>
      <c r="S110" s="347"/>
      <c r="T110" s="400" t="str">
        <f t="shared" si="15"/>
        <v/>
      </c>
      <c r="U110" s="304"/>
      <c r="V110" s="411" t="str">
        <f t="shared" si="16"/>
        <v>【通所型】守口市</v>
      </c>
    </row>
    <row r="111" spans="1:22" ht="22.5" hidden="1" customHeight="1">
      <c r="A111" s="345">
        <v>39</v>
      </c>
      <c r="B111" s="102"/>
      <c r="C111" s="97"/>
      <c r="D111" s="97"/>
      <c r="E111" s="97"/>
      <c r="F111" s="97"/>
      <c r="G111" s="97"/>
      <c r="H111" s="98"/>
      <c r="I111" s="872"/>
      <c r="J111" s="872"/>
      <c r="K111" s="365"/>
      <c r="L111" s="362"/>
      <c r="M111" s="362"/>
      <c r="N111" s="391" t="str">
        <f>IF(C111="","",VLOOKUP(V111,'※削除禁止　契約単価（委託単価・利用料配分）'!A:L,7,FALSE))</f>
        <v/>
      </c>
      <c r="O111" s="392" t="str">
        <f>IF(C111="","",VLOOKUP($F$4,'※削除禁止　契約単価（委託単価・利用料配分）'!_xlnm.Print_Titles,2,FALSE))</f>
        <v/>
      </c>
      <c r="P111" s="391" t="str">
        <f>IF(C111="","",VLOOKUP(V111,'※削除禁止　契約単価（委託単価・利用料配分）'!A:M,8,FALSE))</f>
        <v/>
      </c>
      <c r="Q111" s="391" t="str">
        <f t="shared" si="17"/>
        <v/>
      </c>
      <c r="R111" s="391" t="str">
        <f>IF(F111="○",VLOOKUP(V111,'※削除禁止　契約単価（委託単価・利用料配分）'!A:L,11,FALSE),"")</f>
        <v/>
      </c>
      <c r="S111" s="347"/>
      <c r="T111" s="400" t="str">
        <f t="shared" si="15"/>
        <v/>
      </c>
      <c r="U111" s="304"/>
      <c r="V111" s="411" t="str">
        <f t="shared" si="16"/>
        <v>【通所型】守口市</v>
      </c>
    </row>
    <row r="112" spans="1:22" ht="22.5" hidden="1" customHeight="1">
      <c r="A112" s="345">
        <v>40</v>
      </c>
      <c r="B112" s="102"/>
      <c r="C112" s="97"/>
      <c r="D112" s="97"/>
      <c r="E112" s="97"/>
      <c r="F112" s="97"/>
      <c r="G112" s="97"/>
      <c r="H112" s="98"/>
      <c r="I112" s="872"/>
      <c r="J112" s="872"/>
      <c r="K112" s="365"/>
      <c r="L112" s="362"/>
      <c r="M112" s="362"/>
      <c r="N112" s="391" t="str">
        <f>IF(C112="","",VLOOKUP(V112,'※削除禁止　契約単価（委託単価・利用料配分）'!A:L,7,FALSE))</f>
        <v/>
      </c>
      <c r="O112" s="392" t="str">
        <f>IF(C112="","",VLOOKUP($F$4,'※削除禁止　契約単価（委託単価・利用料配分）'!_xlnm.Print_Titles,2,FALSE))</f>
        <v/>
      </c>
      <c r="P112" s="391" t="str">
        <f>IF(C112="","",VLOOKUP(V112,'※削除禁止　契約単価（委託単価・利用料配分）'!A:M,8,FALSE))</f>
        <v/>
      </c>
      <c r="Q112" s="391" t="str">
        <f t="shared" si="17"/>
        <v/>
      </c>
      <c r="R112" s="391" t="str">
        <f>IF(F112="○",VLOOKUP(V112,'※削除禁止　契約単価（委託単価・利用料配分）'!A:L,11,FALSE),"")</f>
        <v/>
      </c>
      <c r="S112" s="347"/>
      <c r="T112" s="400" t="str">
        <f t="shared" si="15"/>
        <v/>
      </c>
      <c r="U112" s="304"/>
      <c r="V112" s="411" t="str">
        <f t="shared" si="16"/>
        <v>【通所型】守口市</v>
      </c>
    </row>
    <row r="113" spans="1:22" ht="22.5" hidden="1" customHeight="1">
      <c r="A113" s="345">
        <v>41</v>
      </c>
      <c r="B113" s="101"/>
      <c r="C113" s="95"/>
      <c r="D113" s="95"/>
      <c r="E113" s="95"/>
      <c r="F113" s="95"/>
      <c r="G113" s="95"/>
      <c r="H113" s="96"/>
      <c r="I113" s="879"/>
      <c r="J113" s="879"/>
      <c r="K113" s="366"/>
      <c r="L113" s="367"/>
      <c r="M113" s="367"/>
      <c r="N113" s="388" t="str">
        <f>IF(C113="","",VLOOKUP(V113,'※削除禁止　契約単価（委託単価・利用料配分）'!A:L,7,FALSE))</f>
        <v/>
      </c>
      <c r="O113" s="389" t="str">
        <f>IF(C113="","",VLOOKUP($F$4,'※削除禁止　契約単価（委託単価・利用料配分）'!_xlnm.Print_Titles,2,FALSE))</f>
        <v/>
      </c>
      <c r="P113" s="388" t="str">
        <f>IF(C113="","",VLOOKUP(V113,'※削除禁止　契約単価（委託単価・利用料配分）'!A:M,8,FALSE))</f>
        <v/>
      </c>
      <c r="Q113" s="388" t="str">
        <f t="shared" si="14"/>
        <v/>
      </c>
      <c r="R113" s="388" t="str">
        <f>IF(F113="○",VLOOKUP(V113,'※削除禁止　契約単価（委託単価・利用料配分）'!A:L,11,FALSE),"")</f>
        <v/>
      </c>
      <c r="S113" s="346"/>
      <c r="T113" s="399" t="str">
        <f t="shared" ref="T113:T132" si="20">IF(C113="","",K113*(N113-P113)+IF(F113="○",(Q113-R113)*K113*(S113-1),0))</f>
        <v/>
      </c>
      <c r="U113" s="304"/>
      <c r="V113" s="411" t="str">
        <f t="shared" si="16"/>
        <v>【通所型】守口市</v>
      </c>
    </row>
    <row r="114" spans="1:22" ht="22.5" hidden="1" customHeight="1">
      <c r="A114" s="345">
        <v>42</v>
      </c>
      <c r="B114" s="102"/>
      <c r="C114" s="97"/>
      <c r="D114" s="97"/>
      <c r="E114" s="97"/>
      <c r="F114" s="97"/>
      <c r="G114" s="97"/>
      <c r="H114" s="98"/>
      <c r="I114" s="872"/>
      <c r="J114" s="872"/>
      <c r="K114" s="365"/>
      <c r="L114" s="362"/>
      <c r="M114" s="362"/>
      <c r="N114" s="391" t="str">
        <f>IF(C114="","",VLOOKUP(V114,'※削除禁止　契約単価（委託単価・利用料配分）'!A:L,7,FALSE))</f>
        <v/>
      </c>
      <c r="O114" s="392" t="str">
        <f>IF(C114="","",VLOOKUP($F$4,'※削除禁止　契約単価（委託単価・利用料配分）'!_xlnm.Print_Titles,2,FALSE))</f>
        <v/>
      </c>
      <c r="P114" s="391" t="str">
        <f>IF(C114="","",VLOOKUP(V114,'※削除禁止　契約単価（委託単価・利用料配分）'!A:M,8,FALSE))</f>
        <v/>
      </c>
      <c r="Q114" s="391" t="str">
        <f t="shared" si="14"/>
        <v/>
      </c>
      <c r="R114" s="391" t="str">
        <f>IF(F114="○",VLOOKUP(V114,'※削除禁止　契約単価（委託単価・利用料配分）'!A:L,11,FALSE),"")</f>
        <v/>
      </c>
      <c r="S114" s="347"/>
      <c r="T114" s="400" t="str">
        <f t="shared" si="20"/>
        <v/>
      </c>
      <c r="U114" s="304"/>
      <c r="V114" s="411" t="str">
        <f t="shared" si="16"/>
        <v>【通所型】守口市</v>
      </c>
    </row>
    <row r="115" spans="1:22" ht="22.5" hidden="1" customHeight="1">
      <c r="A115" s="345">
        <v>43</v>
      </c>
      <c r="B115" s="102"/>
      <c r="C115" s="97"/>
      <c r="D115" s="97"/>
      <c r="E115" s="97"/>
      <c r="F115" s="97"/>
      <c r="G115" s="97"/>
      <c r="H115" s="98"/>
      <c r="I115" s="872"/>
      <c r="J115" s="872"/>
      <c r="K115" s="365"/>
      <c r="L115" s="362"/>
      <c r="M115" s="362"/>
      <c r="N115" s="391" t="str">
        <f>IF(C115="","",VLOOKUP(V115,'※削除禁止　契約単価（委託単価・利用料配分）'!A:L,7,FALSE))</f>
        <v/>
      </c>
      <c r="O115" s="392" t="str">
        <f>IF(C115="","",VLOOKUP($F$4,'※削除禁止　契約単価（委託単価・利用料配分）'!_xlnm.Print_Titles,2,FALSE))</f>
        <v/>
      </c>
      <c r="P115" s="391" t="str">
        <f>IF(C115="","",VLOOKUP(V115,'※削除禁止　契約単価（委託単価・利用料配分）'!A:M,8,FALSE))</f>
        <v/>
      </c>
      <c r="Q115" s="391" t="str">
        <f t="shared" si="14"/>
        <v/>
      </c>
      <c r="R115" s="391" t="str">
        <f>IF(F115="○",VLOOKUP(V115,'※削除禁止　契約単価（委託単価・利用料配分）'!A:L,11,FALSE),"")</f>
        <v/>
      </c>
      <c r="S115" s="347"/>
      <c r="T115" s="400" t="str">
        <f t="shared" si="20"/>
        <v/>
      </c>
      <c r="U115" s="304"/>
      <c r="V115" s="411" t="str">
        <f t="shared" si="16"/>
        <v>【通所型】守口市</v>
      </c>
    </row>
    <row r="116" spans="1:22" ht="22.5" hidden="1" customHeight="1">
      <c r="A116" s="345">
        <v>44</v>
      </c>
      <c r="B116" s="102"/>
      <c r="C116" s="97"/>
      <c r="D116" s="97"/>
      <c r="E116" s="97"/>
      <c r="F116" s="97"/>
      <c r="G116" s="97"/>
      <c r="H116" s="98"/>
      <c r="I116" s="872"/>
      <c r="J116" s="872"/>
      <c r="K116" s="365"/>
      <c r="L116" s="362"/>
      <c r="M116" s="362"/>
      <c r="N116" s="391" t="str">
        <f>IF(C116="","",VLOOKUP(V116,'※削除禁止　契約単価（委託単価・利用料配分）'!A:L,7,FALSE))</f>
        <v/>
      </c>
      <c r="O116" s="392" t="str">
        <f>IF(C116="","",VLOOKUP($F$4,'※削除禁止　契約単価（委託単価・利用料配分）'!_xlnm.Print_Titles,2,FALSE))</f>
        <v/>
      </c>
      <c r="P116" s="391" t="str">
        <f>IF(C116="","",VLOOKUP(V116,'※削除禁止　契約単価（委託単価・利用料配分）'!A:M,8,FALSE))</f>
        <v/>
      </c>
      <c r="Q116" s="391" t="str">
        <f t="shared" si="14"/>
        <v/>
      </c>
      <c r="R116" s="391" t="str">
        <f>IF(F116="○",VLOOKUP(V116,'※削除禁止　契約単価（委託単価・利用料配分）'!A:L,11,FALSE),"")</f>
        <v/>
      </c>
      <c r="S116" s="347"/>
      <c r="T116" s="400" t="str">
        <f t="shared" si="20"/>
        <v/>
      </c>
      <c r="U116" s="304"/>
      <c r="V116" s="411" t="str">
        <f t="shared" si="16"/>
        <v>【通所型】守口市</v>
      </c>
    </row>
    <row r="117" spans="1:22" ht="22.5" hidden="1" customHeight="1">
      <c r="A117" s="345">
        <v>45</v>
      </c>
      <c r="B117" s="102"/>
      <c r="C117" s="97"/>
      <c r="D117" s="97"/>
      <c r="E117" s="97"/>
      <c r="F117" s="97"/>
      <c r="G117" s="97"/>
      <c r="H117" s="98"/>
      <c r="I117" s="872"/>
      <c r="J117" s="872"/>
      <c r="K117" s="365"/>
      <c r="L117" s="362"/>
      <c r="M117" s="362"/>
      <c r="N117" s="391" t="str">
        <f>IF(C117="","",VLOOKUP(V117,'※削除禁止　契約単価（委託単価・利用料配分）'!A:L,7,FALSE))</f>
        <v/>
      </c>
      <c r="O117" s="392" t="str">
        <f>IF(C117="","",VLOOKUP($F$4,'※削除禁止　契約単価（委託単価・利用料配分）'!_xlnm.Print_Titles,2,FALSE))</f>
        <v/>
      </c>
      <c r="P117" s="391" t="str">
        <f>IF(C117="","",VLOOKUP(V117,'※削除禁止　契約単価（委託単価・利用料配分）'!A:M,8,FALSE))</f>
        <v/>
      </c>
      <c r="Q117" s="391" t="str">
        <f t="shared" si="14"/>
        <v/>
      </c>
      <c r="R117" s="391" t="str">
        <f>IF(F117="○",VLOOKUP(V117,'※削除禁止　契約単価（委託単価・利用料配分）'!A:L,11,FALSE),"")</f>
        <v/>
      </c>
      <c r="S117" s="347"/>
      <c r="T117" s="400" t="str">
        <f t="shared" si="20"/>
        <v/>
      </c>
      <c r="U117" s="304"/>
      <c r="V117" s="411" t="str">
        <f t="shared" si="16"/>
        <v>【通所型】守口市</v>
      </c>
    </row>
    <row r="118" spans="1:22" ht="22.5" hidden="1" customHeight="1">
      <c r="A118" s="345">
        <v>46</v>
      </c>
      <c r="B118" s="102"/>
      <c r="C118" s="97"/>
      <c r="D118" s="97"/>
      <c r="E118" s="97"/>
      <c r="F118" s="97"/>
      <c r="G118" s="97"/>
      <c r="H118" s="98"/>
      <c r="I118" s="872"/>
      <c r="J118" s="872"/>
      <c r="K118" s="365"/>
      <c r="L118" s="362"/>
      <c r="M118" s="362"/>
      <c r="N118" s="391" t="str">
        <f>IF(C118="","",VLOOKUP(V118,'※削除禁止　契約単価（委託単価・利用料配分）'!A:L,7,FALSE))</f>
        <v/>
      </c>
      <c r="O118" s="392" t="str">
        <f>IF(C118="","",VLOOKUP($F$4,'※削除禁止　契約単価（委託単価・利用料配分）'!_xlnm.Print_Titles,2,FALSE))</f>
        <v/>
      </c>
      <c r="P118" s="391" t="str">
        <f>IF(C118="","",VLOOKUP(V118,'※削除禁止　契約単価（委託単価・利用料配分）'!A:M,8,FALSE))</f>
        <v/>
      </c>
      <c r="Q118" s="391" t="str">
        <f t="shared" si="14"/>
        <v/>
      </c>
      <c r="R118" s="391" t="str">
        <f>IF(F118="○",VLOOKUP(V118,'※削除禁止　契約単価（委託単価・利用料配分）'!A:L,11,FALSE),"")</f>
        <v/>
      </c>
      <c r="S118" s="347"/>
      <c r="T118" s="400" t="str">
        <f t="shared" si="20"/>
        <v/>
      </c>
      <c r="U118" s="304"/>
      <c r="V118" s="411" t="str">
        <f t="shared" si="16"/>
        <v>【通所型】守口市</v>
      </c>
    </row>
    <row r="119" spans="1:22" ht="22.5" hidden="1" customHeight="1">
      <c r="A119" s="345">
        <v>47</v>
      </c>
      <c r="B119" s="102"/>
      <c r="C119" s="97"/>
      <c r="D119" s="97"/>
      <c r="E119" s="97"/>
      <c r="F119" s="97"/>
      <c r="G119" s="97"/>
      <c r="H119" s="98"/>
      <c r="I119" s="872"/>
      <c r="J119" s="872"/>
      <c r="K119" s="365"/>
      <c r="L119" s="362"/>
      <c r="M119" s="362"/>
      <c r="N119" s="391" t="str">
        <f>IF(C119="","",VLOOKUP(V119,'※削除禁止　契約単価（委託単価・利用料配分）'!A:L,7,FALSE))</f>
        <v/>
      </c>
      <c r="O119" s="392" t="str">
        <f>IF(C119="","",VLOOKUP($F$4,'※削除禁止　契約単価（委託単価・利用料配分）'!_xlnm.Print_Titles,2,FALSE))</f>
        <v/>
      </c>
      <c r="P119" s="391" t="str">
        <f>IF(C119="","",VLOOKUP(V119,'※削除禁止　契約単価（委託単価・利用料配分）'!A:M,8,FALSE))</f>
        <v/>
      </c>
      <c r="Q119" s="391" t="str">
        <f t="shared" si="14"/>
        <v/>
      </c>
      <c r="R119" s="391" t="str">
        <f>IF(F119="○",VLOOKUP(V119,'※削除禁止　契約単価（委託単価・利用料配分）'!A:L,11,FALSE),"")</f>
        <v/>
      </c>
      <c r="S119" s="347"/>
      <c r="T119" s="400" t="str">
        <f t="shared" si="20"/>
        <v/>
      </c>
      <c r="U119" s="304"/>
      <c r="V119" s="411" t="str">
        <f t="shared" si="16"/>
        <v>【通所型】守口市</v>
      </c>
    </row>
    <row r="120" spans="1:22" ht="22.5" hidden="1" customHeight="1">
      <c r="A120" s="345">
        <v>48</v>
      </c>
      <c r="B120" s="102"/>
      <c r="C120" s="97"/>
      <c r="D120" s="97"/>
      <c r="E120" s="97"/>
      <c r="F120" s="97"/>
      <c r="G120" s="97"/>
      <c r="H120" s="98"/>
      <c r="I120" s="872"/>
      <c r="J120" s="872"/>
      <c r="K120" s="365"/>
      <c r="L120" s="362"/>
      <c r="M120" s="362"/>
      <c r="N120" s="391" t="str">
        <f>IF(C120="","",VLOOKUP(V120,'※削除禁止　契約単価（委託単価・利用料配分）'!A:L,7,FALSE))</f>
        <v/>
      </c>
      <c r="O120" s="392" t="str">
        <f>IF(C120="","",VLOOKUP($F$4,'※削除禁止　契約単価（委託単価・利用料配分）'!_xlnm.Print_Titles,2,FALSE))</f>
        <v/>
      </c>
      <c r="P120" s="391" t="str">
        <f>IF(C120="","",VLOOKUP(V120,'※削除禁止　契約単価（委託単価・利用料配分）'!A:M,8,FALSE))</f>
        <v/>
      </c>
      <c r="Q120" s="391" t="str">
        <f t="shared" si="14"/>
        <v/>
      </c>
      <c r="R120" s="391" t="str">
        <f>IF(F120="○",VLOOKUP(V120,'※削除禁止　契約単価（委託単価・利用料配分）'!A:L,11,FALSE),"")</f>
        <v/>
      </c>
      <c r="S120" s="347"/>
      <c r="T120" s="400" t="str">
        <f t="shared" si="20"/>
        <v/>
      </c>
      <c r="U120" s="304"/>
      <c r="V120" s="411" t="str">
        <f t="shared" si="16"/>
        <v>【通所型】守口市</v>
      </c>
    </row>
    <row r="121" spans="1:22" ht="22.5" hidden="1" customHeight="1">
      <c r="A121" s="345">
        <v>49</v>
      </c>
      <c r="B121" s="102"/>
      <c r="C121" s="97"/>
      <c r="D121" s="97"/>
      <c r="E121" s="97"/>
      <c r="F121" s="97"/>
      <c r="G121" s="97"/>
      <c r="H121" s="98"/>
      <c r="I121" s="872"/>
      <c r="J121" s="872"/>
      <c r="K121" s="365"/>
      <c r="L121" s="362"/>
      <c r="M121" s="362"/>
      <c r="N121" s="391" t="str">
        <f>IF(C121="","",VLOOKUP(V121,'※削除禁止　契約単価（委託単価・利用料配分）'!A:L,7,FALSE))</f>
        <v/>
      </c>
      <c r="O121" s="392" t="str">
        <f>IF(C121="","",VLOOKUP($F$4,'※削除禁止　契約単価（委託単価・利用料配分）'!_xlnm.Print_Titles,2,FALSE))</f>
        <v/>
      </c>
      <c r="P121" s="391" t="str">
        <f>IF(C121="","",VLOOKUP(V121,'※削除禁止　契約単価（委託単価・利用料配分）'!A:M,8,FALSE))</f>
        <v/>
      </c>
      <c r="Q121" s="391" t="str">
        <f t="shared" si="14"/>
        <v/>
      </c>
      <c r="R121" s="391" t="str">
        <f>IF(F121="○",VLOOKUP(V121,'※削除禁止　契約単価（委託単価・利用料配分）'!A:L,11,FALSE),"")</f>
        <v/>
      </c>
      <c r="S121" s="347"/>
      <c r="T121" s="400" t="str">
        <f t="shared" si="20"/>
        <v/>
      </c>
      <c r="U121" s="304"/>
      <c r="V121" s="411" t="str">
        <f t="shared" si="16"/>
        <v>【通所型】守口市</v>
      </c>
    </row>
    <row r="122" spans="1:22" ht="22.5" hidden="1" customHeight="1">
      <c r="A122" s="345">
        <v>50</v>
      </c>
      <c r="B122" s="102"/>
      <c r="C122" s="97"/>
      <c r="D122" s="97"/>
      <c r="E122" s="97"/>
      <c r="F122" s="97"/>
      <c r="G122" s="97"/>
      <c r="H122" s="98"/>
      <c r="I122" s="872"/>
      <c r="J122" s="872"/>
      <c r="K122" s="365"/>
      <c r="L122" s="362"/>
      <c r="M122" s="362"/>
      <c r="N122" s="391" t="str">
        <f>IF(C122="","",VLOOKUP(V122,'※削除禁止　契約単価（委託単価・利用料配分）'!A:L,7,FALSE))</f>
        <v/>
      </c>
      <c r="O122" s="392" t="str">
        <f>IF(C122="","",VLOOKUP($F$4,'※削除禁止　契約単価（委託単価・利用料配分）'!_xlnm.Print_Titles,2,FALSE))</f>
        <v/>
      </c>
      <c r="P122" s="391" t="str">
        <f>IF(C122="","",VLOOKUP(V122,'※削除禁止　契約単価（委託単価・利用料配分）'!A:M,8,FALSE))</f>
        <v/>
      </c>
      <c r="Q122" s="391" t="str">
        <f t="shared" si="14"/>
        <v/>
      </c>
      <c r="R122" s="391" t="str">
        <f>IF(F122="○",VLOOKUP(V122,'※削除禁止　契約単価（委託単価・利用料配分）'!A:L,11,FALSE),"")</f>
        <v/>
      </c>
      <c r="S122" s="347"/>
      <c r="T122" s="400" t="str">
        <f t="shared" si="20"/>
        <v/>
      </c>
      <c r="U122" s="304"/>
      <c r="V122" s="411" t="str">
        <f t="shared" si="16"/>
        <v>【通所型】守口市</v>
      </c>
    </row>
    <row r="123" spans="1:22" ht="22.5" hidden="1" customHeight="1">
      <c r="A123" s="345">
        <v>51</v>
      </c>
      <c r="B123" s="102"/>
      <c r="C123" s="97"/>
      <c r="D123" s="97"/>
      <c r="E123" s="97"/>
      <c r="F123" s="97"/>
      <c r="G123" s="97"/>
      <c r="H123" s="98"/>
      <c r="I123" s="872"/>
      <c r="J123" s="872"/>
      <c r="K123" s="365"/>
      <c r="L123" s="362"/>
      <c r="M123" s="362"/>
      <c r="N123" s="391" t="str">
        <f>IF(C123="","",VLOOKUP(V123,'※削除禁止　契約単価（委託単価・利用料配分）'!A:L,7,FALSE))</f>
        <v/>
      </c>
      <c r="O123" s="392" t="str">
        <f>IF(C123="","",VLOOKUP($F$4,'※削除禁止　契約単価（委託単価・利用料配分）'!_xlnm.Print_Titles,2,FALSE))</f>
        <v/>
      </c>
      <c r="P123" s="391" t="str">
        <f>IF(C123="","",VLOOKUP(V123,'※削除禁止　契約単価（委託単価・利用料配分）'!A:M,8,FALSE))</f>
        <v/>
      </c>
      <c r="Q123" s="391" t="str">
        <f t="shared" si="14"/>
        <v/>
      </c>
      <c r="R123" s="391" t="str">
        <f>IF(F123="○",VLOOKUP(V123,'※削除禁止　契約単価（委託単価・利用料配分）'!A:L,11,FALSE),"")</f>
        <v/>
      </c>
      <c r="S123" s="347"/>
      <c r="T123" s="400" t="str">
        <f t="shared" si="20"/>
        <v/>
      </c>
      <c r="U123" s="304"/>
      <c r="V123" s="411" t="str">
        <f t="shared" si="16"/>
        <v>【通所型】守口市</v>
      </c>
    </row>
    <row r="124" spans="1:22" ht="22.5" hidden="1" customHeight="1">
      <c r="A124" s="345">
        <v>52</v>
      </c>
      <c r="B124" s="102"/>
      <c r="C124" s="97"/>
      <c r="D124" s="97"/>
      <c r="E124" s="97"/>
      <c r="F124" s="97"/>
      <c r="G124" s="97"/>
      <c r="H124" s="98"/>
      <c r="I124" s="872"/>
      <c r="J124" s="872"/>
      <c r="K124" s="365"/>
      <c r="L124" s="362"/>
      <c r="M124" s="362"/>
      <c r="N124" s="391" t="str">
        <f>IF(C124="","",VLOOKUP(V124,'※削除禁止　契約単価（委託単価・利用料配分）'!A:L,7,FALSE))</f>
        <v/>
      </c>
      <c r="O124" s="392" t="str">
        <f>IF(C124="","",VLOOKUP($F$4,'※削除禁止　契約単価（委託単価・利用料配分）'!_xlnm.Print_Titles,2,FALSE))</f>
        <v/>
      </c>
      <c r="P124" s="391" t="str">
        <f>IF(C124="","",VLOOKUP(V124,'※削除禁止　契約単価（委託単価・利用料配分）'!A:M,8,FALSE))</f>
        <v/>
      </c>
      <c r="Q124" s="391" t="str">
        <f t="shared" si="14"/>
        <v/>
      </c>
      <c r="R124" s="391" t="str">
        <f>IF(F124="○",VLOOKUP(V124,'※削除禁止　契約単価（委託単価・利用料配分）'!A:L,11,FALSE),"")</f>
        <v/>
      </c>
      <c r="S124" s="347"/>
      <c r="T124" s="400" t="str">
        <f t="shared" si="20"/>
        <v/>
      </c>
      <c r="U124" s="304"/>
      <c r="V124" s="411" t="str">
        <f t="shared" si="16"/>
        <v>【通所型】守口市</v>
      </c>
    </row>
    <row r="125" spans="1:22" ht="22.5" hidden="1" customHeight="1">
      <c r="A125" s="345">
        <v>53</v>
      </c>
      <c r="B125" s="102"/>
      <c r="C125" s="97"/>
      <c r="D125" s="97"/>
      <c r="E125" s="97"/>
      <c r="F125" s="97"/>
      <c r="G125" s="97"/>
      <c r="H125" s="98"/>
      <c r="I125" s="872"/>
      <c r="J125" s="872"/>
      <c r="K125" s="365"/>
      <c r="L125" s="362"/>
      <c r="M125" s="362"/>
      <c r="N125" s="391" t="str">
        <f>IF(C125="","",VLOOKUP(V125,'※削除禁止　契約単価（委託単価・利用料配分）'!A:L,7,FALSE))</f>
        <v/>
      </c>
      <c r="O125" s="392" t="str">
        <f>IF(C125="","",VLOOKUP($F$4,'※削除禁止　契約単価（委託単価・利用料配分）'!_xlnm.Print_Titles,2,FALSE))</f>
        <v/>
      </c>
      <c r="P125" s="391" t="str">
        <f>IF(C125="","",VLOOKUP(V125,'※削除禁止　契約単価（委託単価・利用料配分）'!A:M,8,FALSE))</f>
        <v/>
      </c>
      <c r="Q125" s="391" t="str">
        <f t="shared" si="14"/>
        <v/>
      </c>
      <c r="R125" s="391" t="str">
        <f>IF(F125="○",VLOOKUP(V125,'※削除禁止　契約単価（委託単価・利用料配分）'!A:L,11,FALSE),"")</f>
        <v/>
      </c>
      <c r="S125" s="347"/>
      <c r="T125" s="400" t="str">
        <f t="shared" si="20"/>
        <v/>
      </c>
      <c r="U125" s="304"/>
      <c r="V125" s="411" t="str">
        <f t="shared" si="16"/>
        <v>【通所型】守口市</v>
      </c>
    </row>
    <row r="126" spans="1:22" ht="22.5" hidden="1" customHeight="1">
      <c r="A126" s="345">
        <v>54</v>
      </c>
      <c r="B126" s="102"/>
      <c r="C126" s="97"/>
      <c r="D126" s="97"/>
      <c r="E126" s="97"/>
      <c r="F126" s="97"/>
      <c r="G126" s="97"/>
      <c r="H126" s="98"/>
      <c r="I126" s="872"/>
      <c r="J126" s="872"/>
      <c r="K126" s="365"/>
      <c r="L126" s="362"/>
      <c r="M126" s="362"/>
      <c r="N126" s="391" t="str">
        <f>IF(C126="","",VLOOKUP(V126,'※削除禁止　契約単価（委託単価・利用料配分）'!A:L,7,FALSE))</f>
        <v/>
      </c>
      <c r="O126" s="392" t="str">
        <f>IF(C126="","",VLOOKUP($F$4,'※削除禁止　契約単価（委託単価・利用料配分）'!_xlnm.Print_Titles,2,FALSE))</f>
        <v/>
      </c>
      <c r="P126" s="391" t="str">
        <f>IF(C126="","",VLOOKUP(V126,'※削除禁止　契約単価（委託単価・利用料配分）'!A:M,8,FALSE))</f>
        <v/>
      </c>
      <c r="Q126" s="391" t="str">
        <f t="shared" si="14"/>
        <v/>
      </c>
      <c r="R126" s="391" t="str">
        <f>IF(F126="○",VLOOKUP(V126,'※削除禁止　契約単価（委託単価・利用料配分）'!A:L,11,FALSE),"")</f>
        <v/>
      </c>
      <c r="S126" s="347"/>
      <c r="T126" s="400" t="str">
        <f t="shared" si="20"/>
        <v/>
      </c>
      <c r="U126" s="304"/>
      <c r="V126" s="411" t="str">
        <f t="shared" si="16"/>
        <v>【通所型】守口市</v>
      </c>
    </row>
    <row r="127" spans="1:22" ht="22.5" hidden="1" customHeight="1">
      <c r="A127" s="345">
        <v>55</v>
      </c>
      <c r="B127" s="102"/>
      <c r="C127" s="97"/>
      <c r="D127" s="97"/>
      <c r="E127" s="97"/>
      <c r="F127" s="97"/>
      <c r="G127" s="97"/>
      <c r="H127" s="98"/>
      <c r="I127" s="872"/>
      <c r="J127" s="872"/>
      <c r="K127" s="365"/>
      <c r="L127" s="362"/>
      <c r="M127" s="362"/>
      <c r="N127" s="391" t="str">
        <f>IF(C127="","",VLOOKUP(V127,'※削除禁止　契約単価（委託単価・利用料配分）'!A:L,7,FALSE))</f>
        <v/>
      </c>
      <c r="O127" s="392" t="str">
        <f>IF(C127="","",VLOOKUP($F$4,'※削除禁止　契約単価（委託単価・利用料配分）'!_xlnm.Print_Titles,2,FALSE))</f>
        <v/>
      </c>
      <c r="P127" s="391" t="str">
        <f>IF(C127="","",VLOOKUP(V127,'※削除禁止　契約単価（委託単価・利用料配分）'!A:M,8,FALSE))</f>
        <v/>
      </c>
      <c r="Q127" s="391" t="str">
        <f t="shared" si="14"/>
        <v/>
      </c>
      <c r="R127" s="391" t="str">
        <f>IF(F127="○",VLOOKUP(V127,'※削除禁止　契約単価（委託単価・利用料配分）'!A:L,11,FALSE),"")</f>
        <v/>
      </c>
      <c r="S127" s="347"/>
      <c r="T127" s="400" t="str">
        <f t="shared" si="20"/>
        <v/>
      </c>
      <c r="U127" s="304"/>
      <c r="V127" s="411" t="str">
        <f t="shared" si="16"/>
        <v>【通所型】守口市</v>
      </c>
    </row>
    <row r="128" spans="1:22" ht="22.5" hidden="1" customHeight="1">
      <c r="A128" s="345">
        <v>56</v>
      </c>
      <c r="B128" s="102"/>
      <c r="C128" s="97"/>
      <c r="D128" s="97"/>
      <c r="E128" s="97"/>
      <c r="F128" s="97"/>
      <c r="G128" s="97"/>
      <c r="H128" s="98"/>
      <c r="I128" s="872"/>
      <c r="J128" s="872"/>
      <c r="K128" s="365"/>
      <c r="L128" s="362"/>
      <c r="M128" s="362"/>
      <c r="N128" s="391" t="str">
        <f>IF(C128="","",VLOOKUP(V128,'※削除禁止　契約単価（委託単価・利用料配分）'!A:L,7,FALSE))</f>
        <v/>
      </c>
      <c r="O128" s="392" t="str">
        <f>IF(C128="","",VLOOKUP($F$4,'※削除禁止　契約単価（委託単価・利用料配分）'!_xlnm.Print_Titles,2,FALSE))</f>
        <v/>
      </c>
      <c r="P128" s="391" t="str">
        <f>IF(C128="","",VLOOKUP(V128,'※削除禁止　契約単価（委託単価・利用料配分）'!A:M,8,FALSE))</f>
        <v/>
      </c>
      <c r="Q128" s="391" t="str">
        <f t="shared" si="14"/>
        <v/>
      </c>
      <c r="R128" s="391" t="str">
        <f>IF(F128="○",VLOOKUP(V128,'※削除禁止　契約単価（委託単価・利用料配分）'!A:L,11,FALSE),"")</f>
        <v/>
      </c>
      <c r="S128" s="347"/>
      <c r="T128" s="400" t="str">
        <f t="shared" si="20"/>
        <v/>
      </c>
      <c r="U128" s="304"/>
      <c r="V128" s="411" t="str">
        <f t="shared" si="16"/>
        <v>【通所型】守口市</v>
      </c>
    </row>
    <row r="129" spans="1:32" ht="22.5" hidden="1" customHeight="1">
      <c r="A129" s="345">
        <v>57</v>
      </c>
      <c r="B129" s="102"/>
      <c r="C129" s="97"/>
      <c r="D129" s="97"/>
      <c r="E129" s="97"/>
      <c r="F129" s="97"/>
      <c r="G129" s="97"/>
      <c r="H129" s="98"/>
      <c r="I129" s="872"/>
      <c r="J129" s="872"/>
      <c r="K129" s="365"/>
      <c r="L129" s="362"/>
      <c r="M129" s="362"/>
      <c r="N129" s="391" t="str">
        <f>IF(C129="","",VLOOKUP(V129,'※削除禁止　契約単価（委託単価・利用料配分）'!A:L,7,FALSE))</f>
        <v/>
      </c>
      <c r="O129" s="392" t="str">
        <f>IF(C129="","",VLOOKUP($F$4,'※削除禁止　契約単価（委託単価・利用料配分）'!_xlnm.Print_Titles,2,FALSE))</f>
        <v/>
      </c>
      <c r="P129" s="391" t="str">
        <f>IF(C129="","",VLOOKUP(V129,'※削除禁止　契約単価（委託単価・利用料配分）'!A:M,8,FALSE))</f>
        <v/>
      </c>
      <c r="Q129" s="391" t="str">
        <f t="shared" si="14"/>
        <v/>
      </c>
      <c r="R129" s="391" t="str">
        <f>IF(F129="○",VLOOKUP(V129,'※削除禁止　契約単価（委託単価・利用料配分）'!A:L,11,FALSE),"")</f>
        <v/>
      </c>
      <c r="S129" s="347"/>
      <c r="T129" s="400" t="str">
        <f t="shared" si="20"/>
        <v/>
      </c>
      <c r="U129" s="304"/>
      <c r="V129" s="411" t="str">
        <f t="shared" si="16"/>
        <v>【通所型】守口市</v>
      </c>
    </row>
    <row r="130" spans="1:32" ht="22.5" hidden="1" customHeight="1">
      <c r="A130" s="345">
        <v>58</v>
      </c>
      <c r="B130" s="102"/>
      <c r="C130" s="97"/>
      <c r="D130" s="97"/>
      <c r="E130" s="97"/>
      <c r="F130" s="97"/>
      <c r="G130" s="97"/>
      <c r="H130" s="98"/>
      <c r="I130" s="872"/>
      <c r="J130" s="872"/>
      <c r="K130" s="365"/>
      <c r="L130" s="362"/>
      <c r="M130" s="362"/>
      <c r="N130" s="391" t="str">
        <f>IF(C130="","",VLOOKUP(V130,'※削除禁止　契約単価（委託単価・利用料配分）'!A:L,7,FALSE))</f>
        <v/>
      </c>
      <c r="O130" s="392" t="str">
        <f>IF(C130="","",VLOOKUP($F$4,'※削除禁止　契約単価（委託単価・利用料配分）'!_xlnm.Print_Titles,2,FALSE))</f>
        <v/>
      </c>
      <c r="P130" s="391" t="str">
        <f>IF(C130="","",VLOOKUP(V130,'※削除禁止　契約単価（委託単価・利用料配分）'!A:M,8,FALSE))</f>
        <v/>
      </c>
      <c r="Q130" s="391" t="str">
        <f t="shared" si="14"/>
        <v/>
      </c>
      <c r="R130" s="391" t="str">
        <f>IF(F130="○",VLOOKUP(V130,'※削除禁止　契約単価（委託単価・利用料配分）'!A:L,11,FALSE),"")</f>
        <v/>
      </c>
      <c r="S130" s="347"/>
      <c r="T130" s="400" t="str">
        <f t="shared" si="20"/>
        <v/>
      </c>
      <c r="U130" s="304"/>
      <c r="V130" s="411" t="str">
        <f t="shared" si="16"/>
        <v>【通所型】守口市</v>
      </c>
    </row>
    <row r="131" spans="1:32" ht="22.5" hidden="1" customHeight="1">
      <c r="A131" s="345">
        <v>59</v>
      </c>
      <c r="B131" s="102"/>
      <c r="C131" s="97"/>
      <c r="D131" s="97"/>
      <c r="E131" s="97"/>
      <c r="F131" s="97"/>
      <c r="G131" s="97"/>
      <c r="H131" s="98"/>
      <c r="I131" s="872"/>
      <c r="J131" s="872"/>
      <c r="K131" s="365"/>
      <c r="L131" s="362"/>
      <c r="M131" s="362"/>
      <c r="N131" s="391" t="str">
        <f>IF(C131="","",VLOOKUP(V131,'※削除禁止　契約単価（委託単価・利用料配分）'!A:L,7,FALSE))</f>
        <v/>
      </c>
      <c r="O131" s="392" t="str">
        <f>IF(C131="","",VLOOKUP($F$4,'※削除禁止　契約単価（委託単価・利用料配分）'!_xlnm.Print_Titles,2,FALSE))</f>
        <v/>
      </c>
      <c r="P131" s="391" t="str">
        <f>IF(C131="","",VLOOKUP(V131,'※削除禁止　契約単価（委託単価・利用料配分）'!A:M,8,FALSE))</f>
        <v/>
      </c>
      <c r="Q131" s="391" t="str">
        <f t="shared" si="14"/>
        <v/>
      </c>
      <c r="R131" s="391" t="str">
        <f>IF(F131="○",VLOOKUP(V131,'※削除禁止　契約単価（委託単価・利用料配分）'!A:L,11,FALSE),"")</f>
        <v/>
      </c>
      <c r="S131" s="347"/>
      <c r="T131" s="400" t="str">
        <f t="shared" si="20"/>
        <v/>
      </c>
      <c r="U131" s="304"/>
      <c r="V131" s="411" t="str">
        <f t="shared" si="16"/>
        <v>【通所型】守口市</v>
      </c>
    </row>
    <row r="132" spans="1:32" ht="22.5" hidden="1" customHeight="1" thickBot="1">
      <c r="A132" s="345">
        <v>60</v>
      </c>
      <c r="B132" s="103"/>
      <c r="C132" s="99"/>
      <c r="D132" s="99"/>
      <c r="E132" s="99"/>
      <c r="F132" s="99"/>
      <c r="G132" s="99"/>
      <c r="H132" s="100"/>
      <c r="I132" s="873"/>
      <c r="J132" s="873"/>
      <c r="K132" s="368"/>
      <c r="L132" s="364"/>
      <c r="M132" s="364"/>
      <c r="N132" s="397" t="str">
        <f>IF(C132="","",VLOOKUP(V132,'※削除禁止　契約単価（委託単価・利用料配分）'!A:L,7,FALSE))</f>
        <v/>
      </c>
      <c r="O132" s="398" t="str">
        <f>IF(C132="","",VLOOKUP($F$4,'※削除禁止　契約単価（委託単価・利用料配分）'!_xlnm.Print_Titles,2,FALSE))</f>
        <v/>
      </c>
      <c r="P132" s="397" t="str">
        <f>IF(C132="","",VLOOKUP(V132,'※削除禁止　契約単価（委託単価・利用料配分）'!A:M,8,FALSE))</f>
        <v/>
      </c>
      <c r="Q132" s="397" t="str">
        <f t="shared" si="14"/>
        <v/>
      </c>
      <c r="R132" s="397" t="str">
        <f>IF(F132="○",VLOOKUP(V132,'※削除禁止　契約単価（委託単価・利用料配分）'!A:L,11,FALSE),"")</f>
        <v/>
      </c>
      <c r="S132" s="241"/>
      <c r="T132" s="402" t="str">
        <f t="shared" si="20"/>
        <v/>
      </c>
      <c r="U132" s="304"/>
      <c r="V132" s="411" t="str">
        <f t="shared" si="16"/>
        <v>【通所型】守口市</v>
      </c>
    </row>
    <row r="133" spans="1:32" ht="22.5" customHeight="1">
      <c r="A133" s="304"/>
      <c r="B133" s="348" t="s">
        <v>226</v>
      </c>
      <c r="C133" s="317"/>
      <c r="D133" s="317"/>
      <c r="E133" s="317"/>
      <c r="F133" s="317"/>
      <c r="G133" s="317"/>
      <c r="H133" s="317"/>
      <c r="I133" s="349"/>
      <c r="J133" s="349"/>
      <c r="K133" s="350"/>
      <c r="L133" s="317"/>
      <c r="M133" s="317"/>
      <c r="N133" s="317"/>
      <c r="O133" s="317"/>
      <c r="P133" s="351" t="s">
        <v>123</v>
      </c>
      <c r="Q133" s="351"/>
      <c r="R133" s="351"/>
      <c r="S133" s="351"/>
      <c r="T133" s="421">
        <f>SUM(T73:T132)</f>
        <v>61310</v>
      </c>
      <c r="U133" s="304"/>
    </row>
    <row r="134" spans="1:32" ht="22.5" customHeight="1" thickBot="1">
      <c r="A134" s="304"/>
      <c r="B134" s="314"/>
      <c r="C134" s="314"/>
      <c r="D134" s="314"/>
      <c r="E134" s="314"/>
      <c r="F134" s="314"/>
      <c r="G134" s="314"/>
      <c r="H134" s="314"/>
      <c r="I134" s="314"/>
      <c r="J134" s="314"/>
      <c r="K134" s="314"/>
      <c r="L134" s="304"/>
      <c r="M134" s="304"/>
      <c r="N134" s="304"/>
      <c r="O134" s="314"/>
      <c r="P134" s="304"/>
      <c r="Q134" s="304"/>
      <c r="R134" s="304"/>
      <c r="S134" s="304"/>
      <c r="T134" s="304"/>
      <c r="U134" s="304"/>
    </row>
    <row r="135" spans="1:32" ht="25.5" customHeight="1" thickTop="1" thickBot="1">
      <c r="A135" s="304"/>
      <c r="B135" s="887" t="s">
        <v>34</v>
      </c>
      <c r="C135" s="888"/>
      <c r="D135" s="314"/>
      <c r="E135" s="314"/>
      <c r="F135" s="314"/>
      <c r="G135" s="314"/>
      <c r="H135" s="314"/>
      <c r="I135" s="314"/>
      <c r="J135" s="314"/>
      <c r="K135" s="345"/>
      <c r="L135" s="345"/>
      <c r="M135" s="345"/>
      <c r="N135" s="345"/>
      <c r="O135" s="352"/>
      <c r="P135" s="345"/>
      <c r="Q135" s="345"/>
      <c r="R135" s="345"/>
      <c r="S135" s="345"/>
      <c r="T135" s="345"/>
      <c r="U135" s="304"/>
      <c r="Y135" s="417"/>
      <c r="Z135" s="417"/>
    </row>
    <row r="136" spans="1:32" s="329" customFormat="1" ht="53.45" customHeight="1" thickBot="1">
      <c r="A136" s="319"/>
      <c r="B136" s="369" t="s">
        <v>26</v>
      </c>
      <c r="C136" s="370" t="s">
        <v>27</v>
      </c>
      <c r="D136" s="371" t="s">
        <v>28</v>
      </c>
      <c r="E136" s="372" t="s">
        <v>115</v>
      </c>
      <c r="F136" s="371" t="s">
        <v>30</v>
      </c>
      <c r="G136" s="324" t="s">
        <v>29</v>
      </c>
      <c r="H136" s="373" t="s">
        <v>111</v>
      </c>
      <c r="I136" s="877" t="s">
        <v>118</v>
      </c>
      <c r="J136" s="878"/>
      <c r="K136" s="374" t="s">
        <v>210</v>
      </c>
      <c r="L136" s="375"/>
      <c r="M136" s="327"/>
      <c r="N136" s="327" t="s">
        <v>267</v>
      </c>
      <c r="O136" s="355"/>
      <c r="P136" s="327" t="s">
        <v>271</v>
      </c>
      <c r="Q136" s="327" t="s">
        <v>272</v>
      </c>
      <c r="R136" s="327" t="s">
        <v>273</v>
      </c>
      <c r="S136" s="327" t="s">
        <v>119</v>
      </c>
      <c r="T136" s="328" t="s">
        <v>275</v>
      </c>
      <c r="U136" s="319"/>
      <c r="V136" s="411"/>
      <c r="W136" s="411"/>
      <c r="X136" s="417"/>
      <c r="Y136" s="411"/>
      <c r="Z136" s="411"/>
      <c r="AA136" s="417"/>
      <c r="AB136" s="417"/>
      <c r="AC136" s="417"/>
      <c r="AD136" s="417"/>
      <c r="AE136" s="417"/>
      <c r="AF136" s="417"/>
    </row>
    <row r="137" spans="1:32" ht="22.5" customHeight="1" thickBot="1">
      <c r="A137" s="330" t="s">
        <v>120</v>
      </c>
      <c r="B137" s="331" t="s">
        <v>109</v>
      </c>
      <c r="C137" s="376" t="s">
        <v>31</v>
      </c>
      <c r="D137" s="376" t="s">
        <v>121</v>
      </c>
      <c r="E137" s="376"/>
      <c r="F137" s="376" t="s">
        <v>114</v>
      </c>
      <c r="G137" s="377"/>
      <c r="H137" s="378" t="s">
        <v>124</v>
      </c>
      <c r="I137" s="874" t="s">
        <v>225</v>
      </c>
      <c r="J137" s="875"/>
      <c r="K137" s="356">
        <v>2</v>
      </c>
      <c r="L137" s="379"/>
      <c r="M137" s="380"/>
      <c r="N137" s="336">
        <v>7790</v>
      </c>
      <c r="O137" s="381"/>
      <c r="P137" s="336">
        <v>500</v>
      </c>
      <c r="Q137" s="336">
        <v>1170</v>
      </c>
      <c r="R137" s="336"/>
      <c r="S137" s="336">
        <v>2</v>
      </c>
      <c r="T137" s="344">
        <f>IF(C137="","",K137*(N137-P137)+IF(F137="○",(Q137-R137)*K137*(S137-1),0))</f>
        <v>16920</v>
      </c>
      <c r="U137" s="304"/>
    </row>
    <row r="138" spans="1:32" ht="22.5" customHeight="1" thickBot="1">
      <c r="A138" s="345">
        <v>1</v>
      </c>
      <c r="B138" s="441" t="s">
        <v>370</v>
      </c>
      <c r="C138" s="442" t="s">
        <v>371</v>
      </c>
      <c r="D138" s="442" t="s">
        <v>372</v>
      </c>
      <c r="E138" s="442"/>
      <c r="F138" s="442" t="s">
        <v>114</v>
      </c>
      <c r="G138" s="442" t="s">
        <v>285</v>
      </c>
      <c r="H138" s="445" t="s">
        <v>124</v>
      </c>
      <c r="I138" s="876" t="s">
        <v>376</v>
      </c>
      <c r="J138" s="876"/>
      <c r="K138" s="463">
        <v>3</v>
      </c>
      <c r="L138" s="359" t="str">
        <f>IFERROR(VLOOKUP(#REF!,#REF!,2,),"")</f>
        <v/>
      </c>
      <c r="M138" s="360"/>
      <c r="N138" s="403">
        <f>IF(C138="","",VLOOKUP(V138,'※削除禁止　契約単価（委託単価・利用料配分）'!A:L,7,FALSE))</f>
        <v>7790</v>
      </c>
      <c r="O138" s="406"/>
      <c r="P138" s="403">
        <f>IF(C138="","",VLOOKUP(V138,'※削除禁止　契約単価（委託単価・利用料配分）'!A:M,8,FALSE))</f>
        <v>1000</v>
      </c>
      <c r="Q138" s="403">
        <f>IF(F138="○",VLOOKUP(H138,$AE$7:$AF$9,2,FALSE),"")</f>
        <v>1170</v>
      </c>
      <c r="R138" s="403">
        <f>IF(F138="○",VLOOKUP(V138,'※削除禁止　契約単価（委託単価・利用料配分）'!A:L,11,FALSE),"")</f>
        <v>0</v>
      </c>
      <c r="S138" s="239">
        <v>2</v>
      </c>
      <c r="T138" s="405">
        <f>IF(C138="","",K138*(N138-P138)+IF(F138="○",(Q138-R138)*K138*(S138-1),0))</f>
        <v>23880</v>
      </c>
      <c r="U138" s="304"/>
      <c r="V138" s="411" t="str">
        <f>$B$135&amp;$F$4&amp;O138&amp;H138&amp;G138</f>
        <v>【居宅訪問型】守口市2h課税</v>
      </c>
    </row>
    <row r="139" spans="1:32" ht="22.5" customHeight="1">
      <c r="A139" s="345">
        <v>2</v>
      </c>
      <c r="B139" s="443" t="s">
        <v>370</v>
      </c>
      <c r="C139" s="444" t="s">
        <v>374</v>
      </c>
      <c r="D139" s="444" t="s">
        <v>375</v>
      </c>
      <c r="E139" s="444"/>
      <c r="F139" s="444"/>
      <c r="G139" s="444" t="s">
        <v>287</v>
      </c>
      <c r="H139" s="446" t="s">
        <v>124</v>
      </c>
      <c r="I139" s="876">
        <v>46132</v>
      </c>
      <c r="J139" s="876"/>
      <c r="K139" s="464">
        <v>1</v>
      </c>
      <c r="L139" s="361" t="str">
        <f>IFERROR(VLOOKUP(#REF!,#REF!,2,),"")</f>
        <v/>
      </c>
      <c r="M139" s="362"/>
      <c r="N139" s="391">
        <f>IF(C139="","",VLOOKUP(V139,'※削除禁止　契約単価（委託単価・利用料配分）'!A:L,7,FALSE))</f>
        <v>7790</v>
      </c>
      <c r="O139" s="407"/>
      <c r="P139" s="391">
        <f>IF(C139="","",VLOOKUP(V139,'※削除禁止　契約単価（委託単価・利用料配分）'!A:M,8,FALSE))</f>
        <v>500</v>
      </c>
      <c r="Q139" s="391" t="str">
        <f t="shared" ref="Q139:Q182" si="21">IF(F139="○",VLOOKUP(H139,$AE$7:$AF$9,2,FALSE),"")</f>
        <v/>
      </c>
      <c r="R139" s="391" t="str">
        <f>IF(F139="○",VLOOKUP(V139,'※削除禁止　契約単価（委託単価・利用料配分）'!A:L,11,FALSE),"")</f>
        <v/>
      </c>
      <c r="S139" s="240"/>
      <c r="T139" s="400">
        <f t="shared" ref="T139:T142" si="22">IF(C139="","",K139*(N139-P139)+IF(F139="○",(Q139-R139)*K139*(S139-1),0))</f>
        <v>7290</v>
      </c>
      <c r="U139" s="304"/>
      <c r="V139" s="411" t="str">
        <f>$B$135&amp;$F$4&amp;O139&amp;H139&amp;G139</f>
        <v>【居宅訪問型】守口市2h生活保護</v>
      </c>
    </row>
    <row r="140" spans="1:32" ht="22.5" customHeight="1">
      <c r="A140" s="345">
        <v>3</v>
      </c>
      <c r="B140" s="102"/>
      <c r="C140" s="97"/>
      <c r="D140" s="97"/>
      <c r="E140" s="97"/>
      <c r="F140" s="97"/>
      <c r="G140" s="97"/>
      <c r="H140" s="98"/>
      <c r="I140" s="872"/>
      <c r="J140" s="911"/>
      <c r="K140" s="237"/>
      <c r="L140" s="361" t="str">
        <f>IFERROR(VLOOKUP(#REF!,#REF!,2,),"")</f>
        <v/>
      </c>
      <c r="M140" s="362"/>
      <c r="N140" s="391" t="str">
        <f>IF(C140="","",VLOOKUP(V140,'※削除禁止　契約単価（委託単価・利用料配分）'!A:L,7,FALSE))</f>
        <v/>
      </c>
      <c r="O140" s="407"/>
      <c r="P140" s="391" t="str">
        <f>IF(C140="","",VLOOKUP(V140,'※削除禁止　契約単価（委託単価・利用料配分）'!A:M,8,FALSE))</f>
        <v/>
      </c>
      <c r="Q140" s="391" t="str">
        <f t="shared" si="21"/>
        <v/>
      </c>
      <c r="R140" s="391" t="str">
        <f>IF(F140="○",VLOOKUP(V140,'※削除禁止　契約単価（委託単価・利用料配分）'!A:L,11,FALSE),"")</f>
        <v/>
      </c>
      <c r="S140" s="240"/>
      <c r="T140" s="400" t="str">
        <f t="shared" si="22"/>
        <v/>
      </c>
      <c r="U140" s="304"/>
      <c r="V140" s="411" t="str">
        <f>$B$135&amp;$F$4&amp;O140&amp;H140&amp;G140</f>
        <v>【居宅訪問型】守口市</v>
      </c>
    </row>
    <row r="141" spans="1:32" ht="22.5" customHeight="1">
      <c r="A141" s="345">
        <v>4</v>
      </c>
      <c r="B141" s="102"/>
      <c r="C141" s="97"/>
      <c r="D141" s="97"/>
      <c r="E141" s="97"/>
      <c r="F141" s="97"/>
      <c r="G141" s="97"/>
      <c r="H141" s="98"/>
      <c r="I141" s="872"/>
      <c r="J141" s="911"/>
      <c r="K141" s="237"/>
      <c r="L141" s="361" t="str">
        <f>IFERROR(VLOOKUP(#REF!,#REF!,2,),"")</f>
        <v/>
      </c>
      <c r="M141" s="362"/>
      <c r="N141" s="391" t="str">
        <f>IF(C141="","",VLOOKUP(V141,'※削除禁止　契約単価（委託単価・利用料配分）'!A:L,7,FALSE))</f>
        <v/>
      </c>
      <c r="O141" s="407"/>
      <c r="P141" s="391" t="str">
        <f>IF(C141="","",VLOOKUP(V141,'※削除禁止　契約単価（委託単価・利用料配分）'!A:M,8,FALSE))</f>
        <v/>
      </c>
      <c r="Q141" s="391" t="str">
        <f t="shared" si="21"/>
        <v/>
      </c>
      <c r="R141" s="391" t="str">
        <f>IF(F141="○",VLOOKUP(V141,'※削除禁止　契約単価（委託単価・利用料配分）'!A:L,11,FALSE),"")</f>
        <v/>
      </c>
      <c r="S141" s="240"/>
      <c r="T141" s="400" t="str">
        <f t="shared" si="22"/>
        <v/>
      </c>
      <c r="U141" s="304"/>
      <c r="V141" s="411" t="str">
        <f>$B$135&amp;$F$4&amp;O141&amp;H141&amp;G141</f>
        <v>【居宅訪問型】守口市</v>
      </c>
    </row>
    <row r="142" spans="1:32" ht="22.5" customHeight="1">
      <c r="A142" s="345">
        <v>5</v>
      </c>
      <c r="B142" s="102"/>
      <c r="C142" s="97"/>
      <c r="D142" s="97"/>
      <c r="E142" s="97"/>
      <c r="F142" s="97"/>
      <c r="G142" s="97"/>
      <c r="H142" s="98"/>
      <c r="I142" s="872"/>
      <c r="J142" s="872"/>
      <c r="K142" s="237"/>
      <c r="L142" s="361" t="str">
        <f>IFERROR(VLOOKUP(#REF!,#REF!,2,),"")</f>
        <v/>
      </c>
      <c r="M142" s="362"/>
      <c r="N142" s="391" t="str">
        <f>IF(C142="","",VLOOKUP(V142,'※削除禁止　契約単価（委託単価・利用料配分）'!A:L,7,FALSE))</f>
        <v/>
      </c>
      <c r="O142" s="407"/>
      <c r="P142" s="391" t="str">
        <f>IF(C142="","",VLOOKUP(V142,'※削除禁止　契約単価（委託単価・利用料配分）'!A:M,8,FALSE))</f>
        <v/>
      </c>
      <c r="Q142" s="391" t="str">
        <f t="shared" si="21"/>
        <v/>
      </c>
      <c r="R142" s="391" t="str">
        <f>IF(F142="○",VLOOKUP(V142,'※削除禁止　契約単価（委託単価・利用料配分）'!A:L,11,FALSE),"")</f>
        <v/>
      </c>
      <c r="S142" s="240"/>
      <c r="T142" s="400" t="str">
        <f t="shared" si="22"/>
        <v/>
      </c>
      <c r="U142" s="304"/>
      <c r="V142" s="411" t="str">
        <f>$B$135&amp;$F$4&amp;O142&amp;H142&amp;G142</f>
        <v>【居宅訪問型】守口市</v>
      </c>
    </row>
    <row r="143" spans="1:32" ht="22.5" customHeight="1">
      <c r="A143" s="345">
        <v>6</v>
      </c>
      <c r="B143" s="102"/>
      <c r="C143" s="97"/>
      <c r="D143" s="97"/>
      <c r="E143" s="97"/>
      <c r="F143" s="97"/>
      <c r="G143" s="97"/>
      <c r="H143" s="98"/>
      <c r="I143" s="872"/>
      <c r="J143" s="872"/>
      <c r="K143" s="237"/>
      <c r="L143" s="361" t="str">
        <f>IFERROR(VLOOKUP(#REF!,#REF!,2,),"")</f>
        <v/>
      </c>
      <c r="M143" s="362"/>
      <c r="N143" s="391" t="str">
        <f>IF(C143="","",VLOOKUP(V143,'※削除禁止　契約単価（委託単価・利用料配分）'!A:L,7,FALSE))</f>
        <v/>
      </c>
      <c r="O143" s="407"/>
      <c r="P143" s="391" t="str">
        <f>IF(C143="","",VLOOKUP(V143,'※削除禁止　契約単価（委託単価・利用料配分）'!A:M,8,FALSE))</f>
        <v/>
      </c>
      <c r="Q143" s="391" t="str">
        <f t="shared" si="21"/>
        <v/>
      </c>
      <c r="R143" s="391" t="str">
        <f>IF(F143="○",VLOOKUP(V143,'※削除禁止　契約単価（委託単価・利用料配分）'!A:L,11,FALSE),"")</f>
        <v/>
      </c>
      <c r="S143" s="240"/>
      <c r="T143" s="400" t="str">
        <f t="shared" ref="T143:T177" si="23">IF(C143="","",K143*(N143-P143)+IF(F143="○",(Q143-R143)*K143*(S143-1),0))</f>
        <v/>
      </c>
      <c r="U143" s="304"/>
      <c r="V143" s="411" t="str">
        <f t="shared" ref="V143:V177" si="24">$B$135&amp;$F$4&amp;O143&amp;H143&amp;G143</f>
        <v>【居宅訪問型】守口市</v>
      </c>
    </row>
    <row r="144" spans="1:32" ht="22.5" customHeight="1">
      <c r="A144" s="345">
        <v>7</v>
      </c>
      <c r="B144" s="102"/>
      <c r="C144" s="97"/>
      <c r="D144" s="97"/>
      <c r="E144" s="97"/>
      <c r="F144" s="97"/>
      <c r="G144" s="97"/>
      <c r="H144" s="98"/>
      <c r="I144" s="872"/>
      <c r="J144" s="872"/>
      <c r="K144" s="237"/>
      <c r="L144" s="361" t="str">
        <f>IFERROR(VLOOKUP(#REF!,#REF!,2,),"")</f>
        <v/>
      </c>
      <c r="M144" s="362"/>
      <c r="N144" s="391" t="str">
        <f>IF(C144="","",VLOOKUP(V144,'※削除禁止　契約単価（委託単価・利用料配分）'!A:L,7,FALSE))</f>
        <v/>
      </c>
      <c r="O144" s="407"/>
      <c r="P144" s="391" t="str">
        <f>IF(C144="","",VLOOKUP(V144,'※削除禁止　契約単価（委託単価・利用料配分）'!A:M,8,FALSE))</f>
        <v/>
      </c>
      <c r="Q144" s="391" t="str">
        <f t="shared" si="21"/>
        <v/>
      </c>
      <c r="R144" s="391" t="str">
        <f>IF(F144="○",VLOOKUP(V144,'※削除禁止　契約単価（委託単価・利用料配分）'!A:L,11,FALSE),"")</f>
        <v/>
      </c>
      <c r="S144" s="240"/>
      <c r="T144" s="400" t="str">
        <f t="shared" si="23"/>
        <v/>
      </c>
      <c r="U144" s="304"/>
      <c r="V144" s="411" t="str">
        <f t="shared" si="24"/>
        <v>【居宅訪問型】守口市</v>
      </c>
    </row>
    <row r="145" spans="1:22" ht="22.5" customHeight="1">
      <c r="A145" s="345">
        <v>8</v>
      </c>
      <c r="B145" s="102"/>
      <c r="C145" s="97"/>
      <c r="D145" s="97"/>
      <c r="E145" s="97"/>
      <c r="F145" s="97"/>
      <c r="G145" s="97"/>
      <c r="H145" s="98"/>
      <c r="I145" s="872"/>
      <c r="J145" s="872"/>
      <c r="K145" s="237"/>
      <c r="L145" s="361" t="str">
        <f>IFERROR(VLOOKUP(#REF!,#REF!,2,),"")</f>
        <v/>
      </c>
      <c r="M145" s="362"/>
      <c r="N145" s="391" t="str">
        <f>IF(C145="","",VLOOKUP(V145,'※削除禁止　契約単価（委託単価・利用料配分）'!A:L,7,FALSE))</f>
        <v/>
      </c>
      <c r="O145" s="407"/>
      <c r="P145" s="391" t="str">
        <f>IF(C145="","",VLOOKUP(V145,'※削除禁止　契約単価（委託単価・利用料配分）'!A:M,8,FALSE))</f>
        <v/>
      </c>
      <c r="Q145" s="391" t="str">
        <f t="shared" si="21"/>
        <v/>
      </c>
      <c r="R145" s="391" t="str">
        <f>IF(F145="○",VLOOKUP(V145,'※削除禁止　契約単価（委託単価・利用料配分）'!A:L,11,FALSE),"")</f>
        <v/>
      </c>
      <c r="S145" s="240"/>
      <c r="T145" s="400" t="str">
        <f t="shared" si="23"/>
        <v/>
      </c>
      <c r="U145" s="304"/>
      <c r="V145" s="411" t="str">
        <f t="shared" si="24"/>
        <v>【居宅訪問型】守口市</v>
      </c>
    </row>
    <row r="146" spans="1:22" ht="22.5" customHeight="1">
      <c r="A146" s="345">
        <v>9</v>
      </c>
      <c r="B146" s="102"/>
      <c r="C146" s="97"/>
      <c r="D146" s="97"/>
      <c r="E146" s="97"/>
      <c r="F146" s="97"/>
      <c r="G146" s="97"/>
      <c r="H146" s="98"/>
      <c r="I146" s="872"/>
      <c r="J146" s="872"/>
      <c r="K146" s="237"/>
      <c r="L146" s="361" t="str">
        <f>IFERROR(VLOOKUP(#REF!,#REF!,2,),"")</f>
        <v/>
      </c>
      <c r="M146" s="362"/>
      <c r="N146" s="391" t="str">
        <f>IF(C146="","",VLOOKUP(V146,'※削除禁止　契約単価（委託単価・利用料配分）'!A:L,7,FALSE))</f>
        <v/>
      </c>
      <c r="O146" s="407"/>
      <c r="P146" s="391" t="str">
        <f>IF(C146="","",VLOOKUP(V146,'※削除禁止　契約単価（委託単価・利用料配分）'!A:M,8,FALSE))</f>
        <v/>
      </c>
      <c r="Q146" s="391" t="str">
        <f t="shared" si="21"/>
        <v/>
      </c>
      <c r="R146" s="391" t="str">
        <f>IF(F146="○",VLOOKUP(V146,'※削除禁止　契約単価（委託単価・利用料配分）'!A:L,11,FALSE),"")</f>
        <v/>
      </c>
      <c r="S146" s="240"/>
      <c r="T146" s="400" t="str">
        <f t="shared" si="23"/>
        <v/>
      </c>
      <c r="U146" s="304"/>
      <c r="V146" s="411" t="str">
        <f t="shared" si="24"/>
        <v>【居宅訪問型】守口市</v>
      </c>
    </row>
    <row r="147" spans="1:22" ht="22.5" customHeight="1" thickBot="1">
      <c r="A147" s="345">
        <v>10</v>
      </c>
      <c r="B147" s="103"/>
      <c r="C147" s="99"/>
      <c r="D147" s="99"/>
      <c r="E147" s="99"/>
      <c r="F147" s="99"/>
      <c r="G147" s="99"/>
      <c r="H147" s="100"/>
      <c r="I147" s="873"/>
      <c r="J147" s="873"/>
      <c r="K147" s="238"/>
      <c r="L147" s="363" t="str">
        <f>IFERROR(VLOOKUP(#REF!,#REF!,2,),"")</f>
        <v/>
      </c>
      <c r="M147" s="364"/>
      <c r="N147" s="397" t="str">
        <f>IF(C147="","",VLOOKUP(V147,'※削除禁止　契約単価（委託単価・利用料配分）'!A:L,7,FALSE))</f>
        <v/>
      </c>
      <c r="O147" s="408"/>
      <c r="P147" s="397" t="str">
        <f>IF(C147="","",VLOOKUP(V147,'※削除禁止　契約単価（委託単価・利用料配分）'!A:M,8,FALSE))</f>
        <v/>
      </c>
      <c r="Q147" s="397" t="str">
        <f t="shared" si="21"/>
        <v/>
      </c>
      <c r="R147" s="397" t="str">
        <f>IF(F147="○",VLOOKUP(V147,'※削除禁止　契約単価（委託単価・利用料配分）'!A:L,11,FALSE),"")</f>
        <v/>
      </c>
      <c r="S147" s="241"/>
      <c r="T147" s="402" t="str">
        <f t="shared" si="23"/>
        <v/>
      </c>
      <c r="U147" s="304"/>
      <c r="V147" s="411" t="str">
        <f t="shared" si="24"/>
        <v>【居宅訪問型】守口市</v>
      </c>
    </row>
    <row r="148" spans="1:22" ht="22.5" hidden="1" customHeight="1">
      <c r="A148" s="345">
        <v>11</v>
      </c>
      <c r="B148" s="101"/>
      <c r="C148" s="95"/>
      <c r="D148" s="95"/>
      <c r="E148" s="95"/>
      <c r="F148" s="95"/>
      <c r="G148" s="95"/>
      <c r="H148" s="96"/>
      <c r="I148" s="879"/>
      <c r="J148" s="879"/>
      <c r="K148" s="382"/>
      <c r="L148" s="383" t="str">
        <f>IFERROR(VLOOKUP(#REF!,#REF!,2,),"")</f>
        <v/>
      </c>
      <c r="M148" s="367"/>
      <c r="N148" s="388" t="str">
        <f>IF(C148="","",VLOOKUP(V148,'※削除禁止　契約単価（委託単価・利用料配分）'!A:L,7,FALSE))</f>
        <v/>
      </c>
      <c r="O148" s="409"/>
      <c r="P148" s="388" t="str">
        <f>IF(C148="","",VLOOKUP(V148,'※削除禁止　契約単価（委託単価・利用料配分）'!A:M,8,FALSE))</f>
        <v/>
      </c>
      <c r="Q148" s="388" t="str">
        <f t="shared" si="21"/>
        <v/>
      </c>
      <c r="R148" s="388" t="str">
        <f>IF(F148="○",VLOOKUP(V148,'※削除禁止　契約単価（委託単価・利用料配分）'!A:L,11,FALSE),"")</f>
        <v/>
      </c>
      <c r="S148" s="346"/>
      <c r="T148" s="399" t="str">
        <f t="shared" si="23"/>
        <v/>
      </c>
      <c r="U148" s="304"/>
      <c r="V148" s="411" t="str">
        <f t="shared" si="24"/>
        <v>【居宅訪問型】守口市</v>
      </c>
    </row>
    <row r="149" spans="1:22" ht="22.5" hidden="1" customHeight="1">
      <c r="A149" s="345">
        <v>12</v>
      </c>
      <c r="B149" s="102"/>
      <c r="C149" s="97"/>
      <c r="D149" s="97"/>
      <c r="E149" s="97"/>
      <c r="F149" s="97"/>
      <c r="G149" s="97"/>
      <c r="H149" s="98"/>
      <c r="I149" s="872"/>
      <c r="J149" s="872"/>
      <c r="K149" s="237"/>
      <c r="L149" s="361" t="str">
        <f>IFERROR(VLOOKUP(#REF!,#REF!,2,),"")</f>
        <v/>
      </c>
      <c r="M149" s="362"/>
      <c r="N149" s="391" t="str">
        <f>IF(C149="","",VLOOKUP(V149,'※削除禁止　契約単価（委託単価・利用料配分）'!A:L,7,FALSE))</f>
        <v/>
      </c>
      <c r="O149" s="407"/>
      <c r="P149" s="391" t="str">
        <f>IF(C149="","",VLOOKUP(V149,'※削除禁止　契約単価（委託単価・利用料配分）'!A:M,8,FALSE))</f>
        <v/>
      </c>
      <c r="Q149" s="391" t="str">
        <f t="shared" si="21"/>
        <v/>
      </c>
      <c r="R149" s="391" t="str">
        <f>IF(F149="○",VLOOKUP(V149,'※削除禁止　契約単価（委託単価・利用料配分）'!A:L,11,FALSE),"")</f>
        <v/>
      </c>
      <c r="S149" s="347"/>
      <c r="T149" s="400" t="str">
        <f t="shared" si="23"/>
        <v/>
      </c>
      <c r="U149" s="304"/>
      <c r="V149" s="411" t="str">
        <f t="shared" si="24"/>
        <v>【居宅訪問型】守口市</v>
      </c>
    </row>
    <row r="150" spans="1:22" ht="22.5" hidden="1" customHeight="1">
      <c r="A150" s="345">
        <v>13</v>
      </c>
      <c r="B150" s="102"/>
      <c r="C150" s="97"/>
      <c r="D150" s="97"/>
      <c r="E150" s="97"/>
      <c r="F150" s="97"/>
      <c r="G150" s="97"/>
      <c r="H150" s="98"/>
      <c r="I150" s="872"/>
      <c r="J150" s="872"/>
      <c r="K150" s="237"/>
      <c r="L150" s="361" t="str">
        <f>IFERROR(VLOOKUP(#REF!,#REF!,2,),"")</f>
        <v/>
      </c>
      <c r="M150" s="362"/>
      <c r="N150" s="391" t="str">
        <f>IF(C150="","",VLOOKUP(V150,'※削除禁止　契約単価（委託単価・利用料配分）'!A:L,7,FALSE))</f>
        <v/>
      </c>
      <c r="O150" s="407"/>
      <c r="P150" s="391" t="str">
        <f>IF(C150="","",VLOOKUP(V150,'※削除禁止　契約単価（委託単価・利用料配分）'!A:M,8,FALSE))</f>
        <v/>
      </c>
      <c r="Q150" s="391" t="str">
        <f t="shared" si="21"/>
        <v/>
      </c>
      <c r="R150" s="391" t="str">
        <f>IF(F150="○",VLOOKUP(V150,'※削除禁止　契約単価（委託単価・利用料配分）'!A:L,11,FALSE),"")</f>
        <v/>
      </c>
      <c r="S150" s="347"/>
      <c r="T150" s="400" t="str">
        <f t="shared" si="23"/>
        <v/>
      </c>
      <c r="U150" s="304"/>
      <c r="V150" s="411" t="str">
        <f t="shared" si="24"/>
        <v>【居宅訪問型】守口市</v>
      </c>
    </row>
    <row r="151" spans="1:22" ht="22.5" hidden="1" customHeight="1">
      <c r="A151" s="345">
        <v>14</v>
      </c>
      <c r="B151" s="102"/>
      <c r="C151" s="97"/>
      <c r="D151" s="97"/>
      <c r="E151" s="97"/>
      <c r="F151" s="97"/>
      <c r="G151" s="97"/>
      <c r="H151" s="98"/>
      <c r="I151" s="872"/>
      <c r="J151" s="872"/>
      <c r="K151" s="237"/>
      <c r="L151" s="361" t="str">
        <f>IFERROR(VLOOKUP(#REF!,#REF!,2,),"")</f>
        <v/>
      </c>
      <c r="M151" s="362"/>
      <c r="N151" s="391" t="str">
        <f>IF(C151="","",VLOOKUP(V151,'※削除禁止　契約単価（委託単価・利用料配分）'!A:L,7,FALSE))</f>
        <v/>
      </c>
      <c r="O151" s="407"/>
      <c r="P151" s="391" t="str">
        <f>IF(C151="","",VLOOKUP(V151,'※削除禁止　契約単価（委託単価・利用料配分）'!A:M,8,FALSE))</f>
        <v/>
      </c>
      <c r="Q151" s="391" t="str">
        <f t="shared" si="21"/>
        <v/>
      </c>
      <c r="R151" s="391" t="str">
        <f>IF(F151="○",VLOOKUP(V151,'※削除禁止　契約単価（委託単価・利用料配分）'!A:L,11,FALSE),"")</f>
        <v/>
      </c>
      <c r="S151" s="347"/>
      <c r="T151" s="400" t="str">
        <f t="shared" si="23"/>
        <v/>
      </c>
      <c r="U151" s="304"/>
      <c r="V151" s="411" t="str">
        <f t="shared" si="24"/>
        <v>【居宅訪問型】守口市</v>
      </c>
    </row>
    <row r="152" spans="1:22" ht="22.5" hidden="1" customHeight="1">
      <c r="A152" s="345">
        <v>15</v>
      </c>
      <c r="B152" s="102"/>
      <c r="C152" s="97"/>
      <c r="D152" s="97"/>
      <c r="E152" s="97"/>
      <c r="F152" s="97"/>
      <c r="G152" s="97"/>
      <c r="H152" s="98"/>
      <c r="I152" s="872"/>
      <c r="J152" s="872"/>
      <c r="K152" s="237"/>
      <c r="L152" s="361" t="str">
        <f>IFERROR(VLOOKUP(#REF!,#REF!,2,),"")</f>
        <v/>
      </c>
      <c r="M152" s="362"/>
      <c r="N152" s="391" t="str">
        <f>IF(C152="","",VLOOKUP(V152,'※削除禁止　契約単価（委託単価・利用料配分）'!A:L,7,FALSE))</f>
        <v/>
      </c>
      <c r="O152" s="407"/>
      <c r="P152" s="391" t="str">
        <f>IF(C152="","",VLOOKUP(V152,'※削除禁止　契約単価（委託単価・利用料配分）'!A:M,8,FALSE))</f>
        <v/>
      </c>
      <c r="Q152" s="391" t="str">
        <f t="shared" si="21"/>
        <v/>
      </c>
      <c r="R152" s="391" t="str">
        <f>IF(F152="○",VLOOKUP(V152,'※削除禁止　契約単価（委託単価・利用料配分）'!A:L,11,FALSE),"")</f>
        <v/>
      </c>
      <c r="S152" s="347"/>
      <c r="T152" s="400" t="str">
        <f t="shared" si="23"/>
        <v/>
      </c>
      <c r="U152" s="304"/>
      <c r="V152" s="411" t="str">
        <f t="shared" si="24"/>
        <v>【居宅訪問型】守口市</v>
      </c>
    </row>
    <row r="153" spans="1:22" ht="22.5" hidden="1" customHeight="1">
      <c r="A153" s="345">
        <v>16</v>
      </c>
      <c r="B153" s="102"/>
      <c r="C153" s="97"/>
      <c r="D153" s="97"/>
      <c r="E153" s="97"/>
      <c r="F153" s="97"/>
      <c r="G153" s="97"/>
      <c r="H153" s="98"/>
      <c r="I153" s="872"/>
      <c r="J153" s="872"/>
      <c r="K153" s="237"/>
      <c r="L153" s="361" t="str">
        <f>IFERROR(VLOOKUP(#REF!,#REF!,2,),"")</f>
        <v/>
      </c>
      <c r="M153" s="362"/>
      <c r="N153" s="391" t="str">
        <f>IF(C153="","",VLOOKUP(V153,'※削除禁止　契約単価（委託単価・利用料配分）'!A:L,7,FALSE))</f>
        <v/>
      </c>
      <c r="O153" s="407"/>
      <c r="P153" s="391" t="str">
        <f>IF(C153="","",VLOOKUP(V153,'※削除禁止　契約単価（委託単価・利用料配分）'!A:M,8,FALSE))</f>
        <v/>
      </c>
      <c r="Q153" s="391" t="str">
        <f t="shared" si="21"/>
        <v/>
      </c>
      <c r="R153" s="391" t="str">
        <f>IF(F153="○",VLOOKUP(V153,'※削除禁止　契約単価（委託単価・利用料配分）'!A:L,11,FALSE),"")</f>
        <v/>
      </c>
      <c r="S153" s="347"/>
      <c r="T153" s="400" t="str">
        <f t="shared" si="23"/>
        <v/>
      </c>
      <c r="U153" s="304"/>
      <c r="V153" s="411" t="str">
        <f t="shared" si="24"/>
        <v>【居宅訪問型】守口市</v>
      </c>
    </row>
    <row r="154" spans="1:22" ht="22.5" hidden="1" customHeight="1">
      <c r="A154" s="345">
        <v>17</v>
      </c>
      <c r="B154" s="102"/>
      <c r="C154" s="97"/>
      <c r="D154" s="97"/>
      <c r="E154" s="97"/>
      <c r="F154" s="97"/>
      <c r="G154" s="97"/>
      <c r="H154" s="98"/>
      <c r="I154" s="872"/>
      <c r="J154" s="872"/>
      <c r="K154" s="237"/>
      <c r="L154" s="361" t="str">
        <f>IFERROR(VLOOKUP(#REF!,#REF!,2,),"")</f>
        <v/>
      </c>
      <c r="M154" s="362"/>
      <c r="N154" s="391" t="str">
        <f>IF(C154="","",VLOOKUP(V154,'※削除禁止　契約単価（委託単価・利用料配分）'!A:L,7,FALSE))</f>
        <v/>
      </c>
      <c r="O154" s="407"/>
      <c r="P154" s="391" t="str">
        <f>IF(C154="","",VLOOKUP(V154,'※削除禁止　契約単価（委託単価・利用料配分）'!A:M,8,FALSE))</f>
        <v/>
      </c>
      <c r="Q154" s="391" t="str">
        <f t="shared" si="21"/>
        <v/>
      </c>
      <c r="R154" s="391" t="str">
        <f>IF(F154="○",VLOOKUP(V154,'※削除禁止　契約単価（委託単価・利用料配分）'!A:L,11,FALSE),"")</f>
        <v/>
      </c>
      <c r="S154" s="347"/>
      <c r="T154" s="400" t="str">
        <f t="shared" si="23"/>
        <v/>
      </c>
      <c r="U154" s="304"/>
      <c r="V154" s="411" t="str">
        <f t="shared" si="24"/>
        <v>【居宅訪問型】守口市</v>
      </c>
    </row>
    <row r="155" spans="1:22" ht="22.5" hidden="1" customHeight="1">
      <c r="A155" s="345">
        <v>18</v>
      </c>
      <c r="B155" s="102"/>
      <c r="C155" s="97"/>
      <c r="D155" s="97"/>
      <c r="E155" s="97"/>
      <c r="F155" s="97"/>
      <c r="G155" s="97"/>
      <c r="H155" s="98"/>
      <c r="I155" s="872"/>
      <c r="J155" s="872"/>
      <c r="K155" s="237"/>
      <c r="L155" s="361" t="str">
        <f>IFERROR(VLOOKUP(#REF!,#REF!,2,),"")</f>
        <v/>
      </c>
      <c r="M155" s="362"/>
      <c r="N155" s="391" t="str">
        <f>IF(C155="","",VLOOKUP(V155,'※削除禁止　契約単価（委託単価・利用料配分）'!A:L,7,FALSE))</f>
        <v/>
      </c>
      <c r="O155" s="407"/>
      <c r="P155" s="391" t="str">
        <f>IF(C155="","",VLOOKUP(V155,'※削除禁止　契約単価（委託単価・利用料配分）'!A:M,8,FALSE))</f>
        <v/>
      </c>
      <c r="Q155" s="391" t="str">
        <f t="shared" si="21"/>
        <v/>
      </c>
      <c r="R155" s="391" t="str">
        <f>IF(F155="○",VLOOKUP(V155,'※削除禁止　契約単価（委託単価・利用料配分）'!A:L,11,FALSE),"")</f>
        <v/>
      </c>
      <c r="S155" s="347"/>
      <c r="T155" s="400" t="str">
        <f t="shared" si="23"/>
        <v/>
      </c>
      <c r="U155" s="304"/>
      <c r="V155" s="411" t="str">
        <f t="shared" si="24"/>
        <v>【居宅訪問型】守口市</v>
      </c>
    </row>
    <row r="156" spans="1:22" ht="22.5" hidden="1" customHeight="1">
      <c r="A156" s="345">
        <v>19</v>
      </c>
      <c r="B156" s="102"/>
      <c r="C156" s="97"/>
      <c r="D156" s="97"/>
      <c r="E156" s="97"/>
      <c r="F156" s="97"/>
      <c r="G156" s="97"/>
      <c r="H156" s="98"/>
      <c r="I156" s="872"/>
      <c r="J156" s="872"/>
      <c r="K156" s="237"/>
      <c r="L156" s="361" t="str">
        <f>IFERROR(VLOOKUP(#REF!,#REF!,2,),"")</f>
        <v/>
      </c>
      <c r="M156" s="362"/>
      <c r="N156" s="391" t="str">
        <f>IF(C156="","",VLOOKUP(V156,'※削除禁止　契約単価（委託単価・利用料配分）'!A:L,7,FALSE))</f>
        <v/>
      </c>
      <c r="O156" s="407"/>
      <c r="P156" s="391" t="str">
        <f>IF(C156="","",VLOOKUP(V156,'※削除禁止　契約単価（委託単価・利用料配分）'!A:M,8,FALSE))</f>
        <v/>
      </c>
      <c r="Q156" s="391" t="str">
        <f t="shared" si="21"/>
        <v/>
      </c>
      <c r="R156" s="391" t="str">
        <f>IF(F156="○",VLOOKUP(V156,'※削除禁止　契約単価（委託単価・利用料配分）'!A:L,11,FALSE),"")</f>
        <v/>
      </c>
      <c r="S156" s="347"/>
      <c r="T156" s="400" t="str">
        <f t="shared" si="23"/>
        <v/>
      </c>
      <c r="U156" s="304"/>
      <c r="V156" s="411" t="str">
        <f t="shared" si="24"/>
        <v>【居宅訪問型】守口市</v>
      </c>
    </row>
    <row r="157" spans="1:22" ht="22.5" hidden="1" customHeight="1">
      <c r="A157" s="345">
        <v>20</v>
      </c>
      <c r="B157" s="102"/>
      <c r="C157" s="97"/>
      <c r="D157" s="97"/>
      <c r="E157" s="97"/>
      <c r="F157" s="97"/>
      <c r="G157" s="97"/>
      <c r="H157" s="98"/>
      <c r="I157" s="872"/>
      <c r="J157" s="872"/>
      <c r="K157" s="237"/>
      <c r="L157" s="361" t="str">
        <f>IFERROR(VLOOKUP(#REF!,#REF!,2,),"")</f>
        <v/>
      </c>
      <c r="M157" s="362"/>
      <c r="N157" s="391" t="str">
        <f>IF(C157="","",VLOOKUP(V157,'※削除禁止　契約単価（委託単価・利用料配分）'!A:L,7,FALSE))</f>
        <v/>
      </c>
      <c r="O157" s="407"/>
      <c r="P157" s="391" t="str">
        <f>IF(C157="","",VLOOKUP(V157,'※削除禁止　契約単価（委託単価・利用料配分）'!A:M,8,FALSE))</f>
        <v/>
      </c>
      <c r="Q157" s="391" t="str">
        <f t="shared" si="21"/>
        <v/>
      </c>
      <c r="R157" s="391" t="str">
        <f>IF(F157="○",VLOOKUP(V157,'※削除禁止　契約単価（委託単価・利用料配分）'!A:L,11,FALSE),"")</f>
        <v/>
      </c>
      <c r="S157" s="347"/>
      <c r="T157" s="400" t="str">
        <f t="shared" si="23"/>
        <v/>
      </c>
      <c r="U157" s="304"/>
      <c r="V157" s="411" t="str">
        <f t="shared" si="24"/>
        <v>【居宅訪問型】守口市</v>
      </c>
    </row>
    <row r="158" spans="1:22" ht="22.5" hidden="1" customHeight="1">
      <c r="A158" s="345">
        <v>21</v>
      </c>
      <c r="B158" s="102"/>
      <c r="C158" s="97"/>
      <c r="D158" s="97"/>
      <c r="E158" s="97"/>
      <c r="F158" s="97"/>
      <c r="G158" s="97"/>
      <c r="H158" s="98"/>
      <c r="I158" s="872"/>
      <c r="J158" s="872"/>
      <c r="K158" s="237"/>
      <c r="L158" s="361" t="str">
        <f>IFERROR(VLOOKUP(#REF!,#REF!,2,),"")</f>
        <v/>
      </c>
      <c r="M158" s="362"/>
      <c r="N158" s="391" t="str">
        <f>IF(C158="","",VLOOKUP(V158,'※削除禁止　契約単価（委託単価・利用料配分）'!A:L,7,FALSE))</f>
        <v/>
      </c>
      <c r="O158" s="407"/>
      <c r="P158" s="391" t="str">
        <f>IF(C158="","",VLOOKUP(V158,'※削除禁止　契約単価（委託単価・利用料配分）'!A:M,8,FALSE))</f>
        <v/>
      </c>
      <c r="Q158" s="391" t="str">
        <f t="shared" si="21"/>
        <v/>
      </c>
      <c r="R158" s="391" t="str">
        <f>IF(F158="○",VLOOKUP(V158,'※削除禁止　契約単価（委託単価・利用料配分）'!A:L,11,FALSE),"")</f>
        <v/>
      </c>
      <c r="S158" s="347"/>
      <c r="T158" s="400" t="str">
        <f t="shared" si="23"/>
        <v/>
      </c>
      <c r="U158" s="304"/>
      <c r="V158" s="411" t="str">
        <f t="shared" si="24"/>
        <v>【居宅訪問型】守口市</v>
      </c>
    </row>
    <row r="159" spans="1:22" ht="22.5" hidden="1" customHeight="1">
      <c r="A159" s="345">
        <v>22</v>
      </c>
      <c r="B159" s="102"/>
      <c r="C159" s="97"/>
      <c r="D159" s="97"/>
      <c r="E159" s="97"/>
      <c r="F159" s="97"/>
      <c r="G159" s="97"/>
      <c r="H159" s="98"/>
      <c r="I159" s="872"/>
      <c r="J159" s="872"/>
      <c r="K159" s="237"/>
      <c r="L159" s="361" t="str">
        <f>IFERROR(VLOOKUP(#REF!,#REF!,2,),"")</f>
        <v/>
      </c>
      <c r="M159" s="362"/>
      <c r="N159" s="391" t="str">
        <f>IF(C159="","",VLOOKUP(V159,'※削除禁止　契約単価（委託単価・利用料配分）'!A:L,7,FALSE))</f>
        <v/>
      </c>
      <c r="O159" s="407"/>
      <c r="P159" s="391" t="str">
        <f>IF(C159="","",VLOOKUP(V159,'※削除禁止　契約単価（委託単価・利用料配分）'!A:M,8,FALSE))</f>
        <v/>
      </c>
      <c r="Q159" s="391" t="str">
        <f t="shared" si="21"/>
        <v/>
      </c>
      <c r="R159" s="391" t="str">
        <f>IF(F159="○",VLOOKUP(V159,'※削除禁止　契約単価（委託単価・利用料配分）'!A:L,11,FALSE),"")</f>
        <v/>
      </c>
      <c r="S159" s="347"/>
      <c r="T159" s="400" t="str">
        <f t="shared" si="23"/>
        <v/>
      </c>
      <c r="U159" s="304"/>
      <c r="V159" s="411" t="str">
        <f t="shared" si="24"/>
        <v>【居宅訪問型】守口市</v>
      </c>
    </row>
    <row r="160" spans="1:22" ht="22.5" hidden="1" customHeight="1">
      <c r="A160" s="345">
        <v>23</v>
      </c>
      <c r="B160" s="102"/>
      <c r="C160" s="97"/>
      <c r="D160" s="97"/>
      <c r="E160" s="97"/>
      <c r="F160" s="97"/>
      <c r="G160" s="97"/>
      <c r="H160" s="98"/>
      <c r="I160" s="872"/>
      <c r="J160" s="872"/>
      <c r="K160" s="237"/>
      <c r="L160" s="361" t="str">
        <f>IFERROR(VLOOKUP(#REF!,#REF!,2,),"")</f>
        <v/>
      </c>
      <c r="M160" s="362"/>
      <c r="N160" s="391" t="str">
        <f>IF(C160="","",VLOOKUP(V160,'※削除禁止　契約単価（委託単価・利用料配分）'!A:L,7,FALSE))</f>
        <v/>
      </c>
      <c r="O160" s="407"/>
      <c r="P160" s="391" t="str">
        <f>IF(C160="","",VLOOKUP(V160,'※削除禁止　契約単価（委託単価・利用料配分）'!A:M,8,FALSE))</f>
        <v/>
      </c>
      <c r="Q160" s="391" t="str">
        <f t="shared" si="21"/>
        <v/>
      </c>
      <c r="R160" s="391" t="str">
        <f>IF(F160="○",VLOOKUP(V160,'※削除禁止　契約単価（委託単価・利用料配分）'!A:L,11,FALSE),"")</f>
        <v/>
      </c>
      <c r="S160" s="347"/>
      <c r="T160" s="400" t="str">
        <f t="shared" si="23"/>
        <v/>
      </c>
      <c r="U160" s="304"/>
      <c r="V160" s="411" t="str">
        <f t="shared" si="24"/>
        <v>【居宅訪問型】守口市</v>
      </c>
    </row>
    <row r="161" spans="1:22" ht="22.5" hidden="1" customHeight="1">
      <c r="A161" s="345">
        <v>24</v>
      </c>
      <c r="B161" s="102"/>
      <c r="C161" s="97"/>
      <c r="D161" s="97"/>
      <c r="E161" s="97"/>
      <c r="F161" s="97"/>
      <c r="G161" s="97"/>
      <c r="H161" s="98"/>
      <c r="I161" s="872"/>
      <c r="J161" s="872"/>
      <c r="K161" s="237"/>
      <c r="L161" s="361" t="str">
        <f>IFERROR(VLOOKUP(#REF!,#REF!,2,),"")</f>
        <v/>
      </c>
      <c r="M161" s="362"/>
      <c r="N161" s="391" t="str">
        <f>IF(C161="","",VLOOKUP(V161,'※削除禁止　契約単価（委託単価・利用料配分）'!A:L,7,FALSE))</f>
        <v/>
      </c>
      <c r="O161" s="407"/>
      <c r="P161" s="391" t="str">
        <f>IF(C161="","",VLOOKUP(V161,'※削除禁止　契約単価（委託単価・利用料配分）'!A:M,8,FALSE))</f>
        <v/>
      </c>
      <c r="Q161" s="391" t="str">
        <f t="shared" si="21"/>
        <v/>
      </c>
      <c r="R161" s="391" t="str">
        <f>IF(F161="○",VLOOKUP(V161,'※削除禁止　契約単価（委託単価・利用料配分）'!A:L,11,FALSE),"")</f>
        <v/>
      </c>
      <c r="S161" s="347"/>
      <c r="T161" s="400" t="str">
        <f t="shared" si="23"/>
        <v/>
      </c>
      <c r="U161" s="304"/>
      <c r="V161" s="411" t="str">
        <f t="shared" si="24"/>
        <v>【居宅訪問型】守口市</v>
      </c>
    </row>
    <row r="162" spans="1:22" ht="22.5" hidden="1" customHeight="1">
      <c r="A162" s="345">
        <v>25</v>
      </c>
      <c r="B162" s="102"/>
      <c r="C162" s="97"/>
      <c r="D162" s="97"/>
      <c r="E162" s="97"/>
      <c r="F162" s="97"/>
      <c r="G162" s="97"/>
      <c r="H162" s="98"/>
      <c r="I162" s="872"/>
      <c r="J162" s="872"/>
      <c r="K162" s="237"/>
      <c r="L162" s="361" t="str">
        <f>IFERROR(VLOOKUP(#REF!,#REF!,2,),"")</f>
        <v/>
      </c>
      <c r="M162" s="362"/>
      <c r="N162" s="391" t="str">
        <f>IF(C162="","",VLOOKUP(V162,'※削除禁止　契約単価（委託単価・利用料配分）'!A:L,7,FALSE))</f>
        <v/>
      </c>
      <c r="O162" s="407"/>
      <c r="P162" s="391" t="str">
        <f>IF(C162="","",VLOOKUP(V162,'※削除禁止　契約単価（委託単価・利用料配分）'!A:M,8,FALSE))</f>
        <v/>
      </c>
      <c r="Q162" s="391" t="str">
        <f t="shared" si="21"/>
        <v/>
      </c>
      <c r="R162" s="391" t="str">
        <f>IF(F162="○",VLOOKUP(V162,'※削除禁止　契約単価（委託単価・利用料配分）'!A:L,11,FALSE),"")</f>
        <v/>
      </c>
      <c r="S162" s="347"/>
      <c r="T162" s="400" t="str">
        <f t="shared" si="23"/>
        <v/>
      </c>
      <c r="U162" s="304"/>
      <c r="V162" s="411" t="str">
        <f t="shared" si="24"/>
        <v>【居宅訪問型】守口市</v>
      </c>
    </row>
    <row r="163" spans="1:22" ht="22.5" hidden="1" customHeight="1">
      <c r="A163" s="345">
        <v>26</v>
      </c>
      <c r="B163" s="102"/>
      <c r="C163" s="97"/>
      <c r="D163" s="97"/>
      <c r="E163" s="97"/>
      <c r="F163" s="97"/>
      <c r="G163" s="97"/>
      <c r="H163" s="98"/>
      <c r="I163" s="872"/>
      <c r="J163" s="872"/>
      <c r="K163" s="237"/>
      <c r="L163" s="361" t="str">
        <f>IFERROR(VLOOKUP(#REF!,#REF!,2,),"")</f>
        <v/>
      </c>
      <c r="M163" s="362"/>
      <c r="N163" s="391" t="str">
        <f>IF(C163="","",VLOOKUP(V163,'※削除禁止　契約単価（委託単価・利用料配分）'!A:L,7,FALSE))</f>
        <v/>
      </c>
      <c r="O163" s="407"/>
      <c r="P163" s="391" t="str">
        <f>IF(C163="","",VLOOKUP(V163,'※削除禁止　契約単価（委託単価・利用料配分）'!A:M,8,FALSE))</f>
        <v/>
      </c>
      <c r="Q163" s="391" t="str">
        <f t="shared" si="21"/>
        <v/>
      </c>
      <c r="R163" s="391" t="str">
        <f>IF(F163="○",VLOOKUP(V163,'※削除禁止　契約単価（委託単価・利用料配分）'!A:L,11,FALSE),"")</f>
        <v/>
      </c>
      <c r="S163" s="347"/>
      <c r="T163" s="400" t="str">
        <f t="shared" si="23"/>
        <v/>
      </c>
      <c r="U163" s="304"/>
      <c r="V163" s="411" t="str">
        <f t="shared" si="24"/>
        <v>【居宅訪問型】守口市</v>
      </c>
    </row>
    <row r="164" spans="1:22" ht="22.5" hidden="1" customHeight="1">
      <c r="A164" s="345">
        <v>27</v>
      </c>
      <c r="B164" s="102"/>
      <c r="C164" s="97"/>
      <c r="D164" s="97"/>
      <c r="E164" s="97"/>
      <c r="F164" s="97"/>
      <c r="G164" s="97"/>
      <c r="H164" s="98"/>
      <c r="I164" s="872"/>
      <c r="J164" s="872"/>
      <c r="K164" s="237"/>
      <c r="L164" s="361" t="str">
        <f>IFERROR(VLOOKUP(#REF!,#REF!,2,),"")</f>
        <v/>
      </c>
      <c r="M164" s="362"/>
      <c r="N164" s="391" t="str">
        <f>IF(C164="","",VLOOKUP(V164,'※削除禁止　契約単価（委託単価・利用料配分）'!A:L,7,FALSE))</f>
        <v/>
      </c>
      <c r="O164" s="407"/>
      <c r="P164" s="391" t="str">
        <f>IF(C164="","",VLOOKUP(V164,'※削除禁止　契約単価（委託単価・利用料配分）'!A:M,8,FALSE))</f>
        <v/>
      </c>
      <c r="Q164" s="391" t="str">
        <f t="shared" si="21"/>
        <v/>
      </c>
      <c r="R164" s="391" t="str">
        <f>IF(F164="○",VLOOKUP(V164,'※削除禁止　契約単価（委託単価・利用料配分）'!A:L,11,FALSE),"")</f>
        <v/>
      </c>
      <c r="S164" s="347"/>
      <c r="T164" s="400" t="str">
        <f t="shared" si="23"/>
        <v/>
      </c>
      <c r="U164" s="304"/>
      <c r="V164" s="411" t="str">
        <f t="shared" si="24"/>
        <v>【居宅訪問型】守口市</v>
      </c>
    </row>
    <row r="165" spans="1:22" ht="22.5" hidden="1" customHeight="1">
      <c r="A165" s="345">
        <v>28</v>
      </c>
      <c r="B165" s="102"/>
      <c r="C165" s="97"/>
      <c r="D165" s="97"/>
      <c r="E165" s="97"/>
      <c r="F165" s="97"/>
      <c r="G165" s="97"/>
      <c r="H165" s="98"/>
      <c r="I165" s="872"/>
      <c r="J165" s="872"/>
      <c r="K165" s="237"/>
      <c r="L165" s="361" t="str">
        <f>IFERROR(VLOOKUP(#REF!,#REF!,2,),"")</f>
        <v/>
      </c>
      <c r="M165" s="362"/>
      <c r="N165" s="391" t="str">
        <f>IF(C165="","",VLOOKUP(V165,'※削除禁止　契約単価（委託単価・利用料配分）'!A:L,7,FALSE))</f>
        <v/>
      </c>
      <c r="O165" s="407"/>
      <c r="P165" s="391" t="str">
        <f>IF(C165="","",VLOOKUP(V165,'※削除禁止　契約単価（委託単価・利用料配分）'!A:M,8,FALSE))</f>
        <v/>
      </c>
      <c r="Q165" s="391" t="str">
        <f t="shared" si="21"/>
        <v/>
      </c>
      <c r="R165" s="391" t="str">
        <f>IF(F165="○",VLOOKUP(V165,'※削除禁止　契約単価（委託単価・利用料配分）'!A:L,11,FALSE),"")</f>
        <v/>
      </c>
      <c r="S165" s="347"/>
      <c r="T165" s="400" t="str">
        <f t="shared" si="23"/>
        <v/>
      </c>
      <c r="U165" s="304"/>
      <c r="V165" s="411" t="str">
        <f t="shared" si="24"/>
        <v>【居宅訪問型】守口市</v>
      </c>
    </row>
    <row r="166" spans="1:22" ht="22.5" hidden="1" customHeight="1">
      <c r="A166" s="345">
        <v>29</v>
      </c>
      <c r="B166" s="102"/>
      <c r="C166" s="97"/>
      <c r="D166" s="97"/>
      <c r="E166" s="97"/>
      <c r="F166" s="97"/>
      <c r="G166" s="97"/>
      <c r="H166" s="98"/>
      <c r="I166" s="872"/>
      <c r="J166" s="872"/>
      <c r="K166" s="237"/>
      <c r="L166" s="361" t="str">
        <f>IFERROR(VLOOKUP(#REF!,#REF!,2,),"")</f>
        <v/>
      </c>
      <c r="M166" s="362"/>
      <c r="N166" s="391" t="str">
        <f>IF(C166="","",VLOOKUP(V166,'※削除禁止　契約単価（委託単価・利用料配分）'!A:L,7,FALSE))</f>
        <v/>
      </c>
      <c r="O166" s="407"/>
      <c r="P166" s="391" t="str">
        <f>IF(C166="","",VLOOKUP(V166,'※削除禁止　契約単価（委託単価・利用料配分）'!A:M,8,FALSE))</f>
        <v/>
      </c>
      <c r="Q166" s="391" t="str">
        <f t="shared" si="21"/>
        <v/>
      </c>
      <c r="R166" s="391" t="str">
        <f>IF(F166="○",VLOOKUP(V166,'※削除禁止　契約単価（委託単価・利用料配分）'!A:L,11,FALSE),"")</f>
        <v/>
      </c>
      <c r="S166" s="347"/>
      <c r="T166" s="400" t="str">
        <f t="shared" si="23"/>
        <v/>
      </c>
      <c r="U166" s="304"/>
      <c r="V166" s="411" t="str">
        <f t="shared" si="24"/>
        <v>【居宅訪問型】守口市</v>
      </c>
    </row>
    <row r="167" spans="1:22" ht="22.5" hidden="1" customHeight="1">
      <c r="A167" s="345">
        <v>30</v>
      </c>
      <c r="B167" s="102"/>
      <c r="C167" s="97"/>
      <c r="D167" s="97"/>
      <c r="E167" s="97"/>
      <c r="F167" s="97"/>
      <c r="G167" s="97"/>
      <c r="H167" s="98"/>
      <c r="I167" s="872"/>
      <c r="J167" s="872"/>
      <c r="K167" s="237"/>
      <c r="L167" s="361" t="str">
        <f>IFERROR(VLOOKUP(#REF!,#REF!,2,),"")</f>
        <v/>
      </c>
      <c r="M167" s="362"/>
      <c r="N167" s="391" t="str">
        <f>IF(C167="","",VLOOKUP(V167,'※削除禁止　契約単価（委託単価・利用料配分）'!A:L,7,FALSE))</f>
        <v/>
      </c>
      <c r="O167" s="407"/>
      <c r="P167" s="391" t="str">
        <f>IF(C167="","",VLOOKUP(V167,'※削除禁止　契約単価（委託単価・利用料配分）'!A:M,8,FALSE))</f>
        <v/>
      </c>
      <c r="Q167" s="391" t="str">
        <f t="shared" si="21"/>
        <v/>
      </c>
      <c r="R167" s="391" t="str">
        <f>IF(F167="○",VLOOKUP(V167,'※削除禁止　契約単価（委託単価・利用料配分）'!A:L,11,FALSE),"")</f>
        <v/>
      </c>
      <c r="S167" s="347"/>
      <c r="T167" s="400" t="str">
        <f t="shared" si="23"/>
        <v/>
      </c>
      <c r="U167" s="304"/>
      <c r="V167" s="411" t="str">
        <f t="shared" si="24"/>
        <v>【居宅訪問型】守口市</v>
      </c>
    </row>
    <row r="168" spans="1:22" ht="22.5" hidden="1" customHeight="1">
      <c r="A168" s="345">
        <v>31</v>
      </c>
      <c r="B168" s="102"/>
      <c r="C168" s="97"/>
      <c r="D168" s="97"/>
      <c r="E168" s="97"/>
      <c r="F168" s="97"/>
      <c r="G168" s="97"/>
      <c r="H168" s="98"/>
      <c r="I168" s="872"/>
      <c r="J168" s="872"/>
      <c r="K168" s="237"/>
      <c r="L168" s="361" t="str">
        <f>IFERROR(VLOOKUP(#REF!,#REF!,2,),"")</f>
        <v/>
      </c>
      <c r="M168" s="362"/>
      <c r="N168" s="391" t="str">
        <f>IF(C168="","",VLOOKUP(V168,'※削除禁止　契約単価（委託単価・利用料配分）'!A:L,7,FALSE))</f>
        <v/>
      </c>
      <c r="O168" s="407"/>
      <c r="P168" s="391" t="str">
        <f>IF(C168="","",VLOOKUP(V168,'※削除禁止　契約単価（委託単価・利用料配分）'!A:M,8,FALSE))</f>
        <v/>
      </c>
      <c r="Q168" s="391" t="str">
        <f t="shared" si="21"/>
        <v/>
      </c>
      <c r="R168" s="391" t="str">
        <f>IF(F168="○",VLOOKUP(V168,'※削除禁止　契約単価（委託単価・利用料配分）'!A:L,11,FALSE),"")</f>
        <v/>
      </c>
      <c r="S168" s="347"/>
      <c r="T168" s="400" t="str">
        <f t="shared" si="23"/>
        <v/>
      </c>
      <c r="U168" s="304"/>
      <c r="V168" s="411" t="str">
        <f t="shared" si="24"/>
        <v>【居宅訪問型】守口市</v>
      </c>
    </row>
    <row r="169" spans="1:22" ht="22.5" hidden="1" customHeight="1">
      <c r="A169" s="345">
        <v>32</v>
      </c>
      <c r="B169" s="102"/>
      <c r="C169" s="97"/>
      <c r="D169" s="97"/>
      <c r="E169" s="97"/>
      <c r="F169" s="97"/>
      <c r="G169" s="97"/>
      <c r="H169" s="98"/>
      <c r="I169" s="872"/>
      <c r="J169" s="872"/>
      <c r="K169" s="237"/>
      <c r="L169" s="361" t="str">
        <f>IFERROR(VLOOKUP(#REF!,#REF!,2,),"")</f>
        <v/>
      </c>
      <c r="M169" s="362"/>
      <c r="N169" s="391" t="str">
        <f>IF(C169="","",VLOOKUP(V169,'※削除禁止　契約単価（委託単価・利用料配分）'!A:L,7,FALSE))</f>
        <v/>
      </c>
      <c r="O169" s="407"/>
      <c r="P169" s="391" t="str">
        <f>IF(C169="","",VLOOKUP(V169,'※削除禁止　契約単価（委託単価・利用料配分）'!A:M,8,FALSE))</f>
        <v/>
      </c>
      <c r="Q169" s="391" t="str">
        <f t="shared" si="21"/>
        <v/>
      </c>
      <c r="R169" s="391" t="str">
        <f>IF(F169="○",VLOOKUP(V169,'※削除禁止　契約単価（委託単価・利用料配分）'!A:L,11,FALSE),"")</f>
        <v/>
      </c>
      <c r="S169" s="347"/>
      <c r="T169" s="400" t="str">
        <f t="shared" si="23"/>
        <v/>
      </c>
      <c r="U169" s="304"/>
      <c r="V169" s="411" t="str">
        <f t="shared" si="24"/>
        <v>【居宅訪問型】守口市</v>
      </c>
    </row>
    <row r="170" spans="1:22" ht="22.5" hidden="1" customHeight="1">
      <c r="A170" s="345">
        <v>33</v>
      </c>
      <c r="B170" s="102"/>
      <c r="C170" s="97"/>
      <c r="D170" s="97"/>
      <c r="E170" s="97"/>
      <c r="F170" s="97"/>
      <c r="G170" s="97"/>
      <c r="H170" s="98"/>
      <c r="I170" s="872"/>
      <c r="J170" s="872"/>
      <c r="K170" s="237"/>
      <c r="L170" s="361" t="str">
        <f>IFERROR(VLOOKUP(#REF!,#REF!,2,),"")</f>
        <v/>
      </c>
      <c r="M170" s="362"/>
      <c r="N170" s="391" t="str">
        <f>IF(C170="","",VLOOKUP(V170,'※削除禁止　契約単価（委託単価・利用料配分）'!A:L,7,FALSE))</f>
        <v/>
      </c>
      <c r="O170" s="407"/>
      <c r="P170" s="391" t="str">
        <f>IF(C170="","",VLOOKUP(V170,'※削除禁止　契約単価（委託単価・利用料配分）'!A:M,8,FALSE))</f>
        <v/>
      </c>
      <c r="Q170" s="391" t="str">
        <f t="shared" si="21"/>
        <v/>
      </c>
      <c r="R170" s="391" t="str">
        <f>IF(F170="○",VLOOKUP(V170,'※削除禁止　契約単価（委託単価・利用料配分）'!A:L,11,FALSE),"")</f>
        <v/>
      </c>
      <c r="S170" s="347"/>
      <c r="T170" s="400" t="str">
        <f t="shared" si="23"/>
        <v/>
      </c>
      <c r="U170" s="304"/>
      <c r="V170" s="411" t="str">
        <f t="shared" si="24"/>
        <v>【居宅訪問型】守口市</v>
      </c>
    </row>
    <row r="171" spans="1:22" ht="22.5" hidden="1" customHeight="1">
      <c r="A171" s="345">
        <v>34</v>
      </c>
      <c r="B171" s="102"/>
      <c r="C171" s="97"/>
      <c r="D171" s="97"/>
      <c r="E171" s="97"/>
      <c r="F171" s="97"/>
      <c r="G171" s="97"/>
      <c r="H171" s="98"/>
      <c r="I171" s="872"/>
      <c r="J171" s="872"/>
      <c r="K171" s="237"/>
      <c r="L171" s="361" t="str">
        <f>IFERROR(VLOOKUP(#REF!,#REF!,2,),"")</f>
        <v/>
      </c>
      <c r="M171" s="362"/>
      <c r="N171" s="391" t="str">
        <f>IF(C171="","",VLOOKUP(V171,'※削除禁止　契約単価（委託単価・利用料配分）'!A:L,7,FALSE))</f>
        <v/>
      </c>
      <c r="O171" s="407"/>
      <c r="P171" s="391" t="str">
        <f>IF(C171="","",VLOOKUP(V171,'※削除禁止　契約単価（委託単価・利用料配分）'!A:M,8,FALSE))</f>
        <v/>
      </c>
      <c r="Q171" s="391" t="str">
        <f t="shared" si="21"/>
        <v/>
      </c>
      <c r="R171" s="391" t="str">
        <f>IF(F171="○",VLOOKUP(V171,'※削除禁止　契約単価（委託単価・利用料配分）'!A:L,11,FALSE),"")</f>
        <v/>
      </c>
      <c r="S171" s="347"/>
      <c r="T171" s="400" t="str">
        <f t="shared" si="23"/>
        <v/>
      </c>
      <c r="U171" s="304"/>
      <c r="V171" s="411" t="str">
        <f t="shared" si="24"/>
        <v>【居宅訪問型】守口市</v>
      </c>
    </row>
    <row r="172" spans="1:22" ht="22.5" hidden="1" customHeight="1">
      <c r="A172" s="345">
        <v>35</v>
      </c>
      <c r="B172" s="102"/>
      <c r="C172" s="97"/>
      <c r="D172" s="97"/>
      <c r="E172" s="97"/>
      <c r="F172" s="97"/>
      <c r="G172" s="97"/>
      <c r="H172" s="98"/>
      <c r="I172" s="872"/>
      <c r="J172" s="872"/>
      <c r="K172" s="237"/>
      <c r="L172" s="361" t="str">
        <f>IFERROR(VLOOKUP(#REF!,#REF!,2,),"")</f>
        <v/>
      </c>
      <c r="M172" s="362"/>
      <c r="N172" s="391" t="str">
        <f>IF(C172="","",VLOOKUP(V172,'※削除禁止　契約単価（委託単価・利用料配分）'!A:L,7,FALSE))</f>
        <v/>
      </c>
      <c r="O172" s="407"/>
      <c r="P172" s="391" t="str">
        <f>IF(C172="","",VLOOKUP(V172,'※削除禁止　契約単価（委託単価・利用料配分）'!A:M,8,FALSE))</f>
        <v/>
      </c>
      <c r="Q172" s="391" t="str">
        <f t="shared" si="21"/>
        <v/>
      </c>
      <c r="R172" s="391" t="str">
        <f>IF(F172="○",VLOOKUP(V172,'※削除禁止　契約単価（委託単価・利用料配分）'!A:L,11,FALSE),"")</f>
        <v/>
      </c>
      <c r="S172" s="347"/>
      <c r="T172" s="400" t="str">
        <f t="shared" si="23"/>
        <v/>
      </c>
      <c r="U172" s="304"/>
      <c r="V172" s="411" t="str">
        <f t="shared" si="24"/>
        <v>【居宅訪問型】守口市</v>
      </c>
    </row>
    <row r="173" spans="1:22" ht="22.5" hidden="1" customHeight="1">
      <c r="A173" s="345">
        <v>36</v>
      </c>
      <c r="B173" s="102"/>
      <c r="C173" s="97"/>
      <c r="D173" s="97"/>
      <c r="E173" s="97"/>
      <c r="F173" s="97"/>
      <c r="G173" s="97"/>
      <c r="H173" s="98"/>
      <c r="I173" s="872"/>
      <c r="J173" s="872"/>
      <c r="K173" s="237"/>
      <c r="L173" s="361" t="str">
        <f>IFERROR(VLOOKUP(#REF!,#REF!,2,),"")</f>
        <v/>
      </c>
      <c r="M173" s="362"/>
      <c r="N173" s="391" t="str">
        <f>IF(C173="","",VLOOKUP(V173,'※削除禁止　契約単価（委託単価・利用料配分）'!A:L,7,FALSE))</f>
        <v/>
      </c>
      <c r="O173" s="407"/>
      <c r="P173" s="391" t="str">
        <f>IF(C173="","",VLOOKUP(V173,'※削除禁止　契約単価（委託単価・利用料配分）'!A:M,8,FALSE))</f>
        <v/>
      </c>
      <c r="Q173" s="391" t="str">
        <f t="shared" si="21"/>
        <v/>
      </c>
      <c r="R173" s="391" t="str">
        <f>IF(F173="○",VLOOKUP(V173,'※削除禁止　契約単価（委託単価・利用料配分）'!A:L,11,FALSE),"")</f>
        <v/>
      </c>
      <c r="S173" s="347"/>
      <c r="T173" s="400" t="str">
        <f t="shared" si="23"/>
        <v/>
      </c>
      <c r="U173" s="304"/>
      <c r="V173" s="411" t="str">
        <f t="shared" si="24"/>
        <v>【居宅訪問型】守口市</v>
      </c>
    </row>
    <row r="174" spans="1:22" ht="22.5" hidden="1" customHeight="1">
      <c r="A174" s="345">
        <v>37</v>
      </c>
      <c r="B174" s="102"/>
      <c r="C174" s="97"/>
      <c r="D174" s="97"/>
      <c r="E174" s="97"/>
      <c r="F174" s="97"/>
      <c r="G174" s="97"/>
      <c r="H174" s="98"/>
      <c r="I174" s="872"/>
      <c r="J174" s="872"/>
      <c r="K174" s="237"/>
      <c r="L174" s="361" t="str">
        <f>IFERROR(VLOOKUP(#REF!,#REF!,2,),"")</f>
        <v/>
      </c>
      <c r="M174" s="362"/>
      <c r="N174" s="391" t="str">
        <f>IF(C174="","",VLOOKUP(V174,'※削除禁止　契約単価（委託単価・利用料配分）'!A:L,7,FALSE))</f>
        <v/>
      </c>
      <c r="O174" s="407"/>
      <c r="P174" s="391" t="str">
        <f>IF(C174="","",VLOOKUP(V174,'※削除禁止　契約単価（委託単価・利用料配分）'!A:M,8,FALSE))</f>
        <v/>
      </c>
      <c r="Q174" s="391" t="str">
        <f t="shared" si="21"/>
        <v/>
      </c>
      <c r="R174" s="391" t="str">
        <f>IF(F174="○",VLOOKUP(V174,'※削除禁止　契約単価（委託単価・利用料配分）'!A:L,11,FALSE),"")</f>
        <v/>
      </c>
      <c r="S174" s="347"/>
      <c r="T174" s="400" t="str">
        <f t="shared" si="23"/>
        <v/>
      </c>
      <c r="U174" s="304"/>
      <c r="V174" s="411" t="str">
        <f t="shared" si="24"/>
        <v>【居宅訪問型】守口市</v>
      </c>
    </row>
    <row r="175" spans="1:22" ht="22.5" hidden="1" customHeight="1">
      <c r="A175" s="345">
        <v>38</v>
      </c>
      <c r="B175" s="102"/>
      <c r="C175" s="97"/>
      <c r="D175" s="97"/>
      <c r="E175" s="97"/>
      <c r="F175" s="97"/>
      <c r="G175" s="97"/>
      <c r="H175" s="98"/>
      <c r="I175" s="872"/>
      <c r="J175" s="872"/>
      <c r="K175" s="237"/>
      <c r="L175" s="361" t="str">
        <f>IFERROR(VLOOKUP(#REF!,#REF!,2,),"")</f>
        <v/>
      </c>
      <c r="M175" s="362"/>
      <c r="N175" s="391" t="str">
        <f>IF(C175="","",VLOOKUP(V175,'※削除禁止　契約単価（委託単価・利用料配分）'!A:L,7,FALSE))</f>
        <v/>
      </c>
      <c r="O175" s="407"/>
      <c r="P175" s="391" t="str">
        <f>IF(C175="","",VLOOKUP(V175,'※削除禁止　契約単価（委託単価・利用料配分）'!A:M,8,FALSE))</f>
        <v/>
      </c>
      <c r="Q175" s="391" t="str">
        <f t="shared" ref="Q175" si="25">IF(F175="○",VLOOKUP(H175,$AE$7:$AF$9,2,FALSE),"")</f>
        <v/>
      </c>
      <c r="R175" s="391" t="str">
        <f>IF(F175="○",VLOOKUP(V175,'※削除禁止　契約単価（委託単価・利用料配分）'!A:L,11,FALSE),"")</f>
        <v/>
      </c>
      <c r="S175" s="347"/>
      <c r="T175" s="400" t="str">
        <f t="shared" ref="T175" si="26">IF(C175="","",K175*(N175-P175)+IF(F175="○",(Q175-R175)*K175*(S175-1),0))</f>
        <v/>
      </c>
      <c r="U175" s="304"/>
      <c r="V175" s="411" t="str">
        <f t="shared" si="24"/>
        <v>【居宅訪問型】守口市</v>
      </c>
    </row>
    <row r="176" spans="1:22" ht="22.5" hidden="1" customHeight="1">
      <c r="A176" s="345">
        <v>39</v>
      </c>
      <c r="B176" s="102"/>
      <c r="C176" s="97"/>
      <c r="D176" s="97"/>
      <c r="E176" s="97"/>
      <c r="F176" s="97"/>
      <c r="G176" s="97"/>
      <c r="H176" s="98"/>
      <c r="I176" s="872"/>
      <c r="J176" s="872"/>
      <c r="K176" s="237"/>
      <c r="L176" s="361" t="str">
        <f>IFERROR(VLOOKUP(#REF!,#REF!,2,),"")</f>
        <v/>
      </c>
      <c r="M176" s="362"/>
      <c r="N176" s="391" t="str">
        <f>IF(C176="","",VLOOKUP(V176,'※削除禁止　契約単価（委託単価・利用料配分）'!A:L,7,FALSE))</f>
        <v/>
      </c>
      <c r="O176" s="407"/>
      <c r="P176" s="391" t="str">
        <f>IF(C176="","",VLOOKUP(V176,'※削除禁止　契約単価（委託単価・利用料配分）'!A:M,8,FALSE))</f>
        <v/>
      </c>
      <c r="Q176" s="391" t="str">
        <f t="shared" si="21"/>
        <v/>
      </c>
      <c r="R176" s="391" t="str">
        <f>IF(F176="○",VLOOKUP(V176,'※削除禁止　契約単価（委託単価・利用料配分）'!A:L,11,FALSE),"")</f>
        <v/>
      </c>
      <c r="S176" s="347"/>
      <c r="T176" s="400" t="str">
        <f t="shared" si="23"/>
        <v/>
      </c>
      <c r="U176" s="304"/>
      <c r="V176" s="411" t="str">
        <f t="shared" si="24"/>
        <v>【居宅訪問型】守口市</v>
      </c>
    </row>
    <row r="177" spans="1:22" ht="22.5" hidden="1" customHeight="1" thickBot="1">
      <c r="A177" s="345">
        <v>40</v>
      </c>
      <c r="B177" s="103"/>
      <c r="C177" s="99"/>
      <c r="D177" s="99"/>
      <c r="E177" s="99"/>
      <c r="F177" s="99"/>
      <c r="G177" s="99"/>
      <c r="H177" s="100"/>
      <c r="I177" s="873"/>
      <c r="J177" s="873"/>
      <c r="K177" s="238"/>
      <c r="L177" s="363" t="str">
        <f>IFERROR(VLOOKUP(#REF!,#REF!,2,),"")</f>
        <v/>
      </c>
      <c r="M177" s="364"/>
      <c r="N177" s="397" t="str">
        <f>IF(C177="","",VLOOKUP(V177,'※削除禁止　契約単価（委託単価・利用料配分）'!A:L,7,FALSE))</f>
        <v/>
      </c>
      <c r="O177" s="408"/>
      <c r="P177" s="397" t="str">
        <f>IF(C177="","",VLOOKUP(V177,'※削除禁止　契約単価（委託単価・利用料配分）'!A:M,8,FALSE))</f>
        <v/>
      </c>
      <c r="Q177" s="397" t="str">
        <f t="shared" si="21"/>
        <v/>
      </c>
      <c r="R177" s="397" t="str">
        <f>IF(F177="○",VLOOKUP(V177,'※削除禁止　契約単価（委託単価・利用料配分）'!A:L,11,FALSE),"")</f>
        <v/>
      </c>
      <c r="S177" s="241"/>
      <c r="T177" s="402" t="str">
        <f t="shared" si="23"/>
        <v/>
      </c>
      <c r="U177" s="304"/>
      <c r="V177" s="411" t="str">
        <f t="shared" si="24"/>
        <v>【居宅訪問型】守口市</v>
      </c>
    </row>
    <row r="178" spans="1:22" ht="22.5" customHeight="1">
      <c r="A178" s="304"/>
      <c r="B178" s="348" t="s">
        <v>226</v>
      </c>
      <c r="C178" s="317"/>
      <c r="D178" s="317"/>
      <c r="E178" s="317"/>
      <c r="F178" s="317"/>
      <c r="G178" s="317"/>
      <c r="H178" s="317"/>
      <c r="I178" s="349"/>
      <c r="J178" s="349"/>
      <c r="K178" s="350"/>
      <c r="L178" s="317"/>
      <c r="M178" s="317"/>
      <c r="N178" s="317"/>
      <c r="O178" s="317"/>
      <c r="P178" s="351" t="str">
        <f>IF(C178="","",VLOOKUP(V178,'※削除禁止　契約単価（委託単価・利用料配分）'!A:M,8,FALSE))</f>
        <v/>
      </c>
      <c r="Q178" s="351" t="str">
        <f t="shared" si="21"/>
        <v/>
      </c>
      <c r="R178" s="351" t="str">
        <f>IF(F178="○",VLOOKUP(V178,'※削除禁止　契約単価（委託単価・利用料配分）'!A:L,11,FALSE),"")</f>
        <v/>
      </c>
      <c r="S178" s="351"/>
      <c r="T178" s="421">
        <f>SUM(T138:T177)</f>
        <v>31170</v>
      </c>
      <c r="U178" s="304"/>
    </row>
    <row r="179" spans="1:22" ht="23.25" customHeight="1" thickBot="1">
      <c r="A179" s="304"/>
      <c r="B179" s="314"/>
      <c r="C179" s="314"/>
      <c r="D179" s="314"/>
      <c r="E179" s="314"/>
      <c r="F179" s="314"/>
      <c r="G179" s="314"/>
      <c r="H179" s="314"/>
      <c r="I179" s="384"/>
      <c r="J179" s="384"/>
      <c r="K179" s="385"/>
      <c r="L179" s="304"/>
      <c r="M179" s="304"/>
      <c r="N179" s="304"/>
      <c r="O179" s="304"/>
      <c r="P179" s="304" t="str">
        <f>IF(C179="","",VLOOKUP(V179,'※削除禁止　契約単価（委託単価・利用料配分）'!A:M,8,FALSE))</f>
        <v/>
      </c>
      <c r="Q179" s="304" t="str">
        <f t="shared" si="21"/>
        <v/>
      </c>
      <c r="R179" s="304" t="str">
        <f>IF(F179="○",VLOOKUP(V179,'※削除禁止　契約単価（委託単価・利用料配分）'!A:L,11,FALSE),"")</f>
        <v/>
      </c>
      <c r="S179" s="304"/>
      <c r="T179" s="304"/>
      <c r="U179" s="304"/>
    </row>
    <row r="180" spans="1:22" ht="22.5" customHeight="1">
      <c r="A180" s="304"/>
      <c r="B180" s="314"/>
      <c r="C180" s="314"/>
      <c r="D180" s="314"/>
      <c r="E180" s="314"/>
      <c r="F180" s="314"/>
      <c r="G180" s="314"/>
      <c r="H180" s="314"/>
      <c r="I180" s="384"/>
      <c r="J180" s="384"/>
      <c r="K180" s="385"/>
      <c r="L180" s="304"/>
      <c r="M180" s="304"/>
      <c r="N180" s="304"/>
      <c r="O180" s="304"/>
      <c r="P180" s="422" t="str">
        <f>IF(C180="","",VLOOKUP(V180,'※削除禁止　契約単価（委託単価・利用料配分）'!A:M,8,FALSE))</f>
        <v/>
      </c>
      <c r="Q180" s="423" t="str">
        <f t="shared" si="21"/>
        <v/>
      </c>
      <c r="R180" s="423" t="str">
        <f>IF(F180="○",VLOOKUP(V180,'※削除禁止　契約単価（委託単価・利用料配分）'!A:L,11,FALSE),"")</f>
        <v/>
      </c>
      <c r="S180" s="423"/>
      <c r="T180" s="424">
        <f>$T$68</f>
        <v>283830</v>
      </c>
      <c r="U180" s="304"/>
    </row>
    <row r="181" spans="1:22" ht="22.5" customHeight="1">
      <c r="A181" s="304"/>
      <c r="B181" s="314"/>
      <c r="C181" s="314"/>
      <c r="D181" s="314"/>
      <c r="E181" s="314"/>
      <c r="F181" s="314"/>
      <c r="G181" s="314"/>
      <c r="H181" s="314"/>
      <c r="I181" s="384"/>
      <c r="J181" s="384"/>
      <c r="K181" s="385"/>
      <c r="L181" s="304"/>
      <c r="M181" s="304"/>
      <c r="N181" s="304"/>
      <c r="O181" s="304"/>
      <c r="P181" s="425" t="str">
        <f>IF(C181="","",VLOOKUP(V181,'※削除禁止　契約単価（委託単価・利用料配分）'!A:M,8,FALSE))</f>
        <v/>
      </c>
      <c r="Q181" s="426" t="str">
        <f t="shared" si="21"/>
        <v/>
      </c>
      <c r="R181" s="426" t="str">
        <f>IF(F181="○",VLOOKUP(V181,'※削除禁止　契約単価（委託単価・利用料配分）'!A:L,11,FALSE),"")</f>
        <v/>
      </c>
      <c r="S181" s="426"/>
      <c r="T181" s="427">
        <f>$T$133</f>
        <v>61310</v>
      </c>
      <c r="U181" s="304"/>
    </row>
    <row r="182" spans="1:22" ht="22.5" customHeight="1" thickBot="1">
      <c r="A182" s="304"/>
      <c r="B182" s="314"/>
      <c r="C182" s="314"/>
      <c r="D182" s="314"/>
      <c r="E182" s="314"/>
      <c r="F182" s="314"/>
      <c r="G182" s="314"/>
      <c r="H182" s="314"/>
      <c r="I182" s="384"/>
      <c r="J182" s="384"/>
      <c r="K182" s="385"/>
      <c r="L182" s="304"/>
      <c r="M182" s="304"/>
      <c r="N182" s="304"/>
      <c r="O182" s="304"/>
      <c r="P182" s="428" t="str">
        <f>IF(C182="","",VLOOKUP(V182,'※削除禁止　契約単価（委託単価・利用料配分）'!A:M,8,FALSE))</f>
        <v/>
      </c>
      <c r="Q182" s="429" t="str">
        <f t="shared" si="21"/>
        <v/>
      </c>
      <c r="R182" s="429" t="str">
        <f>IF(F182="○",VLOOKUP(V182,'※削除禁止　契約単価（委託単価・利用料配分）'!A:L,11,FALSE),"")</f>
        <v/>
      </c>
      <c r="S182" s="429"/>
      <c r="T182" s="430">
        <f>$T$178</f>
        <v>31170</v>
      </c>
      <c r="U182" s="304"/>
    </row>
    <row r="183" spans="1:22" ht="22.5" customHeight="1" thickTop="1" thickBot="1">
      <c r="A183" s="304"/>
      <c r="B183" s="314"/>
      <c r="C183" s="314"/>
      <c r="D183" s="314"/>
      <c r="E183" s="314"/>
      <c r="F183" s="314"/>
      <c r="G183" s="314"/>
      <c r="H183" s="314"/>
      <c r="I183" s="384"/>
      <c r="J183" s="384"/>
      <c r="K183" s="385"/>
      <c r="L183" s="304"/>
      <c r="M183" s="304"/>
      <c r="N183" s="304"/>
      <c r="O183" s="304"/>
      <c r="P183" s="431" t="s">
        <v>35</v>
      </c>
      <c r="Q183" s="432"/>
      <c r="R183" s="432"/>
      <c r="S183" s="432"/>
      <c r="T183" s="433">
        <f>SUM(T180:T182)</f>
        <v>376310</v>
      </c>
      <c r="U183" s="304"/>
    </row>
    <row r="184" spans="1:22" ht="15" customHeight="1">
      <c r="A184" s="304"/>
      <c r="B184" s="314"/>
      <c r="C184" s="314"/>
      <c r="D184" s="314"/>
      <c r="E184" s="314"/>
      <c r="F184" s="314"/>
      <c r="G184" s="314"/>
      <c r="H184" s="314"/>
      <c r="I184" s="314"/>
      <c r="J184" s="314"/>
      <c r="K184" s="314"/>
      <c r="L184" s="304"/>
      <c r="M184" s="304"/>
      <c r="N184" s="304"/>
      <c r="O184" s="304"/>
      <c r="P184" s="304"/>
      <c r="Q184" s="304"/>
      <c r="R184" s="304"/>
      <c r="S184" s="304"/>
      <c r="T184" s="304"/>
      <c r="U184" s="304"/>
    </row>
    <row r="185" spans="1:22" ht="18.75" customHeight="1"/>
    <row r="186" spans="1:22">
      <c r="B186" s="386"/>
    </row>
    <row r="187" spans="1:22">
      <c r="B187" s="386"/>
    </row>
    <row r="188" spans="1:22">
      <c r="B188" s="386"/>
    </row>
    <row r="189" spans="1:22">
      <c r="B189" s="386"/>
    </row>
    <row r="190" spans="1:22">
      <c r="B190" s="386"/>
    </row>
    <row r="191" spans="1:22">
      <c r="B191" s="386"/>
    </row>
    <row r="192" spans="1:22">
      <c r="B192" s="386"/>
    </row>
    <row r="193" spans="2:2">
      <c r="B193" s="386"/>
    </row>
    <row r="194" spans="2:2">
      <c r="B194" s="386"/>
    </row>
    <row r="195" spans="2:2">
      <c r="B195" s="386"/>
    </row>
    <row r="196" spans="2:2">
      <c r="B196" s="386"/>
    </row>
  </sheetData>
  <sheetProtection algorithmName="SHA-512" hashValue="Jq5mRZt7dTqVcd04+XVRp9fyyL/sUn8tYJt0eR4N+Bk++0fQ6IKBsabb1AH2hfrCldIVc9QigWGpnD7Do/qhXw==" saltValue="6PyJzT7z14Y/KHMAaIvTFA==" spinCount="100000" sheet="1" formatCells="0" formatColumns="0" formatRows="0" insertRows="0" deleteRows="0" autoFilter="0"/>
  <mergeCells count="121">
    <mergeCell ref="I177:J177"/>
    <mergeCell ref="D9:L9"/>
    <mergeCell ref="M9:N9"/>
    <mergeCell ref="O9:T9"/>
    <mergeCell ref="I171:J171"/>
    <mergeCell ref="I172:J172"/>
    <mergeCell ref="I173:J173"/>
    <mergeCell ref="I174:J174"/>
    <mergeCell ref="I176:J176"/>
    <mergeCell ref="I166:J166"/>
    <mergeCell ref="I167:J167"/>
    <mergeCell ref="I168:J168"/>
    <mergeCell ref="I169:J169"/>
    <mergeCell ref="I170:J170"/>
    <mergeCell ref="I161:J161"/>
    <mergeCell ref="I162:J162"/>
    <mergeCell ref="I154:J154"/>
    <mergeCell ref="I155:J155"/>
    <mergeCell ref="I163:J163"/>
    <mergeCell ref="I164:J164"/>
    <mergeCell ref="I165:J165"/>
    <mergeCell ref="I156:J156"/>
    <mergeCell ref="I157:J157"/>
    <mergeCell ref="I158:J158"/>
    <mergeCell ref="I140:J140"/>
    <mergeCell ref="I141:J141"/>
    <mergeCell ref="I142:J142"/>
    <mergeCell ref="I143:J143"/>
    <mergeCell ref="I144:J144"/>
    <mergeCell ref="I159:J159"/>
    <mergeCell ref="I160:J160"/>
    <mergeCell ref="I145:J145"/>
    <mergeCell ref="I146:J146"/>
    <mergeCell ref="I147:J147"/>
    <mergeCell ref="I148:J148"/>
    <mergeCell ref="I149:J149"/>
    <mergeCell ref="I150:J150"/>
    <mergeCell ref="I151:J151"/>
    <mergeCell ref="I152:J152"/>
    <mergeCell ref="I153:J153"/>
    <mergeCell ref="I71:J71"/>
    <mergeCell ref="B135:C135"/>
    <mergeCell ref="I72:J72"/>
    <mergeCell ref="I73:J73"/>
    <mergeCell ref="I74:J74"/>
    <mergeCell ref="I75:J75"/>
    <mergeCell ref="I76:J76"/>
    <mergeCell ref="I77:J77"/>
    <mergeCell ref="I78:J78"/>
    <mergeCell ref="I79:J79"/>
    <mergeCell ref="I80:J80"/>
    <mergeCell ref="I81:J81"/>
    <mergeCell ref="I82:J82"/>
    <mergeCell ref="I113:J113"/>
    <mergeCell ref="I114:J114"/>
    <mergeCell ref="I115:J115"/>
    <mergeCell ref="I116:J116"/>
    <mergeCell ref="I117:J117"/>
    <mergeCell ref="I118:J118"/>
    <mergeCell ref="I119:J119"/>
    <mergeCell ref="I120:J120"/>
    <mergeCell ref="I121:J121"/>
    <mergeCell ref="I122:J122"/>
    <mergeCell ref="I123:J123"/>
    <mergeCell ref="R2:T2"/>
    <mergeCell ref="B5:T5"/>
    <mergeCell ref="B14:C14"/>
    <mergeCell ref="I15:J15"/>
    <mergeCell ref="B70:C70"/>
    <mergeCell ref="F4:I4"/>
    <mergeCell ref="M10:N10"/>
    <mergeCell ref="B8:C8"/>
    <mergeCell ref="B9:C9"/>
    <mergeCell ref="B10:C10"/>
    <mergeCell ref="D10:L10"/>
    <mergeCell ref="D8:T8"/>
    <mergeCell ref="O10:T10"/>
    <mergeCell ref="I83:J83"/>
    <mergeCell ref="I104:J104"/>
    <mergeCell ref="I105:J105"/>
    <mergeCell ref="I106:J106"/>
    <mergeCell ref="I107:J107"/>
    <mergeCell ref="I84:J84"/>
    <mergeCell ref="I85:J85"/>
    <mergeCell ref="I86:J86"/>
    <mergeCell ref="I87:J87"/>
    <mergeCell ref="I88:J88"/>
    <mergeCell ref="I89:J89"/>
    <mergeCell ref="I90:J90"/>
    <mergeCell ref="I91:J91"/>
    <mergeCell ref="I92:J92"/>
    <mergeCell ref="I93:J93"/>
    <mergeCell ref="I94:J94"/>
    <mergeCell ref="I100:J100"/>
    <mergeCell ref="I101:J101"/>
    <mergeCell ref="I102:J102"/>
    <mergeCell ref="I103:J103"/>
    <mergeCell ref="I175:J175"/>
    <mergeCell ref="I95:J95"/>
    <mergeCell ref="I96:J96"/>
    <mergeCell ref="I97:J97"/>
    <mergeCell ref="I98:J98"/>
    <mergeCell ref="I99:J99"/>
    <mergeCell ref="I108:J108"/>
    <mergeCell ref="I109:J109"/>
    <mergeCell ref="I110:J110"/>
    <mergeCell ref="I111:J111"/>
    <mergeCell ref="I112:J112"/>
    <mergeCell ref="I124:J124"/>
    <mergeCell ref="I125:J125"/>
    <mergeCell ref="I126:J126"/>
    <mergeCell ref="I127:J127"/>
    <mergeCell ref="I128:J128"/>
    <mergeCell ref="I129:J129"/>
    <mergeCell ref="I130:J130"/>
    <mergeCell ref="I131:J131"/>
    <mergeCell ref="I132:J132"/>
    <mergeCell ref="I137:J137"/>
    <mergeCell ref="I138:J138"/>
    <mergeCell ref="I136:J136"/>
    <mergeCell ref="I139:J139"/>
  </mergeCells>
  <phoneticPr fontId="6"/>
  <conditionalFormatting sqref="A1:XFD1048576">
    <cfRule type="expression" priority="1">
      <formula>CELL("protect",A1048511)=1</formula>
    </cfRule>
  </conditionalFormatting>
  <conditionalFormatting sqref="S18:S27">
    <cfRule type="expression" dxfId="2" priority="5">
      <formula>$F18="○"</formula>
    </cfRule>
  </conditionalFormatting>
  <conditionalFormatting sqref="S73:S82">
    <cfRule type="expression" dxfId="1" priority="4">
      <formula>$F73="○"</formula>
    </cfRule>
  </conditionalFormatting>
  <conditionalFormatting sqref="S138:S147">
    <cfRule type="expression" dxfId="0" priority="3">
      <formula>$F138="○"</formula>
    </cfRule>
  </conditionalFormatting>
  <dataValidations count="15">
    <dataValidation type="list" allowBlank="1" showInputMessage="1" showErrorMessage="1" sqref="Q72" xr:uid="{DD3428F6-75F0-4A00-8EEC-20E2842CFBEC}">
      <formula1>"2270,2930"</formula1>
    </dataValidation>
    <dataValidation type="list" allowBlank="1" showInputMessage="1" showErrorMessage="1" sqref="F72:F132 F16:F67 F137:F177" xr:uid="{71048CE3-6A39-46EA-B34F-83D2C62F12DE}">
      <formula1>"○,×"</formula1>
    </dataValidation>
    <dataValidation imeMode="hiragana" allowBlank="1" showInputMessage="1" showErrorMessage="1" sqref="C72:C132 B72 C16:C67 B137 B16:B17 C137:C177" xr:uid="{0D9FD9FE-341F-4BB2-9CBA-FD9C58FF67C7}"/>
    <dataValidation imeMode="fullKatakana" allowBlank="1" showInputMessage="1" showErrorMessage="1" sqref="D72:E132 D16:E67 D137:E177" xr:uid="{2FFFB3A6-B91F-4019-A35B-DF7E9FEF1391}"/>
    <dataValidation type="whole" imeMode="off" allowBlank="1" showInputMessage="1" showErrorMessage="1" sqref="I28:J67" xr:uid="{EE9E9362-2FAC-4119-8EAE-3521613A164F}">
      <formula1>1</formula1>
      <formula2>31</formula2>
    </dataValidation>
    <dataValidation type="list" imeMode="fullKatakana" allowBlank="1" showInputMessage="1" showErrorMessage="1" sqref="H16:H67" xr:uid="{2A5114BC-C676-472E-9D33-5E396C31383A}">
      <formula1>"24h,33h"</formula1>
    </dataValidation>
    <dataValidation type="list" imeMode="fullKatakana" allowBlank="1" showInputMessage="1" showErrorMessage="1" sqref="H72:H132" xr:uid="{484D844F-45ED-4659-B0EF-2DFBFCDE9D17}">
      <formula1>"7h,9h"</formula1>
    </dataValidation>
    <dataValidation type="list" imeMode="fullKatakana" allowBlank="1" showInputMessage="1" showErrorMessage="1" sqref="H137:H177" xr:uid="{9CE40820-FA61-4E8A-8E3A-6B119BF9AB97}">
      <formula1>"2h,3h"</formula1>
    </dataValidation>
    <dataValidation type="list" allowBlank="1" showInputMessage="1" showErrorMessage="1" sqref="N72" xr:uid="{C4975302-4E59-4B18-9A24-DD73E426953E}">
      <formula1>"15150,19530"</formula1>
    </dataValidation>
    <dataValidation type="list" allowBlank="1" showInputMessage="1" showErrorMessage="1" sqref="O72 O133" xr:uid="{0FA540FF-1DDB-42EA-86FE-A55A1D97A847}">
      <formula1>"0,500"</formula1>
    </dataValidation>
    <dataValidation type="list" allowBlank="1" showInputMessage="1" showErrorMessage="1" sqref="O16:O17" xr:uid="{50924AE5-B0E4-4262-A5C7-0D99E92D6F7D}">
      <formula1>"0,1500"</formula1>
    </dataValidation>
    <dataValidation type="list" allowBlank="1" showInputMessage="1" showErrorMessage="1" sqref="Q16:Q17" xr:uid="{49FDB223-C55B-4ECF-BC65-829D49E4F04E}">
      <formula1>"0,6020,8950"</formula1>
    </dataValidation>
    <dataValidation type="list" allowBlank="1" showInputMessage="1" showErrorMessage="1" sqref="O18:O67" xr:uid="{FB2038FE-805B-4A27-9E3D-EAC713B81686}">
      <formula1>"要,不要"</formula1>
    </dataValidation>
    <dataValidation type="list" imeMode="off" allowBlank="1" showInputMessage="1" showErrorMessage="1" sqref="G72 G83:G132 G148:G177" xr:uid="{6A39546A-9111-4908-9738-E87FD2DEF368}">
      <formula1>"課税,課税（クーポン券あり）,課税（クーポン券なし）,課税（７日利用時の６日目）,減免適用,生活保護,生保・追泊,追泊,非課税,非課税・生活保護"</formula1>
    </dataValidation>
    <dataValidation imeMode="off" allowBlank="1" showInputMessage="1" showErrorMessage="1" sqref="I16:J27 I72:I132 I137:I177" xr:uid="{B157EDC3-E810-49F9-AF0F-EBC19D713DBB}"/>
  </dataValidations>
  <printOptions horizontalCentered="1"/>
  <pageMargins left="0.39370078740157483" right="0.39370078740157483" top="0.19685039370078741" bottom="0.19685039370078741" header="0" footer="0"/>
  <pageSetup paperSize="9" scale="54" fitToHeight="0" orientation="landscape" r:id="rId1"/>
  <rowBreaks count="1" manualBreakCount="1">
    <brk id="133" max="20"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E4211E2-0214-4845-89C3-A9429A6F5DA1}">
          <x14:formula1>
            <xm:f>'※削除禁止　契約単価（委託単価・利用料配分）'!$P$7:$P$40</xm:f>
          </x14:formula1>
          <xm:sqref>F4:I4</xm:sqref>
        </x14:dataValidation>
        <x14:dataValidation type="list" imeMode="off" allowBlank="1" showInputMessage="1" showErrorMessage="1" xr:uid="{CF1C4C51-9C77-424D-ADAD-C3EC93DC0372}">
          <x14:formula1>
            <xm:f>'※削除禁止　契約単価（委託単価・利用料配分）'!$P$42:$P$51</xm:f>
          </x14:formula1>
          <xm:sqref>G137:G147 G16:G67 G73:G82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A005E-3C3E-4DB7-84E5-C481EDE77DE9}">
  <sheetPr>
    <tabColor theme="9" tint="0.79998168889431442"/>
  </sheetPr>
  <dimension ref="A1:V32"/>
  <sheetViews>
    <sheetView tabSelected="1" view="pageBreakPreview" topLeftCell="A18" zoomScaleNormal="100" zoomScaleSheetLayoutView="100" workbookViewId="0">
      <selection activeCell="L33" sqref="L33"/>
    </sheetView>
  </sheetViews>
  <sheetFormatPr defaultColWidth="10" defaultRowHeight="22.5" customHeight="1"/>
  <cols>
    <col min="1" max="1" width="2.75" style="7" customWidth="1"/>
    <col min="2" max="2" width="16.625" style="7" customWidth="1"/>
    <col min="3" max="6" width="4.125" style="7" customWidth="1"/>
    <col min="7" max="7" width="2.5" style="7" customWidth="1"/>
    <col min="8" max="10" width="4.125" style="7" customWidth="1"/>
    <col min="11" max="11" width="12.375" style="7" customWidth="1"/>
    <col min="12" max="12" width="8.375" style="7" customWidth="1"/>
    <col min="13" max="13" width="12.5" style="7" customWidth="1"/>
    <col min="14" max="22" width="4.125" style="7" customWidth="1"/>
    <col min="23" max="16384" width="10" style="7"/>
  </cols>
  <sheetData>
    <row r="1" spans="1:22" ht="22.5" customHeight="1">
      <c r="A1" s="6"/>
      <c r="B1" s="6"/>
      <c r="C1" s="6"/>
      <c r="D1" s="6"/>
      <c r="E1" s="6"/>
      <c r="F1" s="6"/>
      <c r="G1" s="6"/>
      <c r="H1" s="6"/>
      <c r="I1" s="6"/>
      <c r="J1" s="6"/>
      <c r="K1" s="6"/>
      <c r="L1" s="6"/>
      <c r="M1" s="6"/>
      <c r="N1" s="6"/>
      <c r="O1" s="6"/>
      <c r="P1" s="6"/>
      <c r="Q1" s="6"/>
      <c r="R1" s="6"/>
      <c r="S1" s="920" t="s">
        <v>304</v>
      </c>
      <c r="T1" s="920"/>
      <c r="U1" s="920"/>
    </row>
    <row r="2" spans="1:22" ht="39" customHeight="1">
      <c r="A2" s="6"/>
      <c r="B2" s="6"/>
      <c r="C2" s="8"/>
      <c r="D2" s="8"/>
      <c r="E2" s="8"/>
      <c r="F2" s="8"/>
      <c r="G2" s="916" t="s">
        <v>36</v>
      </c>
      <c r="H2" s="916"/>
      <c r="I2" s="916"/>
      <c r="J2" s="916"/>
      <c r="K2" s="916"/>
      <c r="L2" s="916"/>
      <c r="M2" s="916"/>
      <c r="N2" s="917"/>
      <c r="O2" s="917"/>
      <c r="P2" s="917"/>
      <c r="Q2" s="917"/>
      <c r="R2" s="917"/>
      <c r="S2" s="917"/>
      <c r="T2" s="917"/>
      <c r="U2" s="9"/>
      <c r="V2" s="10"/>
    </row>
    <row r="3" spans="1:22" ht="27.6" customHeight="1">
      <c r="A3" s="6"/>
      <c r="B3" s="6"/>
      <c r="C3" s="8"/>
      <c r="D3" s="8"/>
      <c r="E3" s="8"/>
      <c r="F3" s="8"/>
      <c r="G3" s="921" t="str">
        <f>F18&amp;H18&amp;I18&amp;J18&amp;K18</f>
        <v>令和8年4月分</v>
      </c>
      <c r="H3" s="921"/>
      <c r="I3" s="921"/>
      <c r="J3" s="921"/>
      <c r="K3" s="921"/>
      <c r="L3" s="921"/>
      <c r="M3" s="921"/>
      <c r="N3" s="105"/>
      <c r="O3" s="105"/>
      <c r="P3" s="105"/>
      <c r="Q3" s="105"/>
      <c r="R3" s="105"/>
      <c r="S3" s="105"/>
      <c r="T3" s="105"/>
      <c r="U3" s="105"/>
      <c r="V3" s="10"/>
    </row>
    <row r="4" spans="1:22" ht="22.5" customHeight="1">
      <c r="A4" s="6"/>
      <c r="B4" s="6"/>
      <c r="C4" s="6"/>
      <c r="D4" s="6"/>
      <c r="E4" s="6"/>
      <c r="F4" s="6"/>
      <c r="G4" s="6"/>
      <c r="H4" s="6"/>
      <c r="I4" s="6"/>
      <c r="J4" s="6"/>
      <c r="K4" s="6"/>
      <c r="L4" s="6"/>
      <c r="M4" s="6"/>
      <c r="N4" s="918">
        <v>46157</v>
      </c>
      <c r="O4" s="919"/>
      <c r="P4" s="919"/>
      <c r="Q4" s="919"/>
      <c r="R4" s="919"/>
      <c r="S4" s="919"/>
      <c r="T4" s="919"/>
      <c r="U4" s="11"/>
      <c r="V4" s="12"/>
    </row>
    <row r="5" spans="1:22" ht="26.45" customHeight="1">
      <c r="A5" s="6"/>
      <c r="B5" s="13" t="s">
        <v>319</v>
      </c>
      <c r="C5" s="6"/>
      <c r="D5" s="6"/>
      <c r="E5" s="6"/>
      <c r="F5" s="6"/>
      <c r="G5" s="6"/>
      <c r="H5" s="6"/>
      <c r="I5" s="6"/>
      <c r="J5" s="6"/>
      <c r="K5" s="6"/>
      <c r="L5" s="6"/>
      <c r="M5" s="6"/>
      <c r="N5" s="920"/>
      <c r="O5" s="920"/>
      <c r="P5" s="920"/>
      <c r="Q5" s="920"/>
      <c r="R5" s="920"/>
      <c r="S5" s="920"/>
      <c r="T5" s="920"/>
      <c r="U5" s="6"/>
    </row>
    <row r="6" spans="1:22" ht="22.5" customHeight="1">
      <c r="A6" s="6"/>
      <c r="B6" s="6"/>
      <c r="C6" s="6"/>
      <c r="D6" s="6"/>
      <c r="E6" s="6"/>
      <c r="F6" s="6"/>
      <c r="G6" s="6"/>
      <c r="H6" s="6"/>
      <c r="I6" s="6"/>
      <c r="J6" s="6"/>
      <c r="K6" s="14" t="s">
        <v>37</v>
      </c>
      <c r="L6" s="915" t="s">
        <v>403</v>
      </c>
      <c r="M6" s="915"/>
      <c r="N6" s="915"/>
      <c r="O6" s="915"/>
      <c r="P6" s="915"/>
      <c r="Q6" s="915"/>
      <c r="R6" s="915"/>
      <c r="S6" s="915"/>
      <c r="T6" s="915"/>
      <c r="U6" s="15"/>
      <c r="V6" s="16"/>
    </row>
    <row r="7" spans="1:22" ht="22.5" customHeight="1">
      <c r="A7" s="6"/>
      <c r="B7" s="6"/>
      <c r="C7" s="6"/>
      <c r="D7" s="6"/>
      <c r="E7" s="6"/>
      <c r="F7" s="6"/>
      <c r="G7" s="6"/>
      <c r="H7" s="6"/>
      <c r="I7" s="6"/>
      <c r="J7" s="6"/>
      <c r="K7" s="6"/>
      <c r="L7" s="915" t="str">
        <f>実施報告一覧表!D8</f>
        <v>守口市京阪本通２丁目５番５号</v>
      </c>
      <c r="M7" s="915"/>
      <c r="N7" s="915"/>
      <c r="O7" s="915"/>
      <c r="P7" s="915"/>
      <c r="Q7" s="915"/>
      <c r="R7" s="915"/>
      <c r="S7" s="915"/>
      <c r="T7" s="915"/>
      <c r="U7" s="15"/>
      <c r="V7" s="16"/>
    </row>
    <row r="8" spans="1:22" ht="22.5" customHeight="1">
      <c r="A8" s="6"/>
      <c r="B8" s="6"/>
      <c r="C8" s="6"/>
      <c r="D8" s="6"/>
      <c r="E8" s="6"/>
      <c r="F8" s="6"/>
      <c r="G8" s="6"/>
      <c r="H8" s="6"/>
      <c r="I8" s="6"/>
      <c r="J8" s="6"/>
      <c r="K8" s="190" t="s">
        <v>254</v>
      </c>
      <c r="L8" s="922" t="str">
        <f>実施報告一覧表!D9</f>
        <v>医療法人　守口産婦人科病院</v>
      </c>
      <c r="M8" s="922"/>
      <c r="N8" s="922"/>
      <c r="O8" s="922"/>
      <c r="P8" s="922"/>
      <c r="Q8" s="922"/>
      <c r="R8" s="922"/>
      <c r="S8" s="922"/>
      <c r="T8" s="922"/>
      <c r="U8" s="15"/>
      <c r="V8" s="16"/>
    </row>
    <row r="9" spans="1:22" ht="22.5" customHeight="1">
      <c r="A9" s="6"/>
      <c r="B9" s="6"/>
      <c r="C9" s="6"/>
      <c r="D9" s="6"/>
      <c r="E9" s="6"/>
      <c r="F9" s="6"/>
      <c r="G9" s="6"/>
      <c r="H9" s="6"/>
      <c r="I9" s="6"/>
      <c r="J9" s="6"/>
      <c r="K9" s="75" t="s">
        <v>253</v>
      </c>
      <c r="L9" s="922" t="s">
        <v>404</v>
      </c>
      <c r="M9" s="922"/>
      <c r="N9" s="922"/>
      <c r="O9" s="922"/>
      <c r="P9" s="922"/>
      <c r="Q9" s="922"/>
      <c r="R9" s="922"/>
      <c r="S9" s="922"/>
      <c r="T9" s="922"/>
      <c r="U9" s="15"/>
      <c r="V9" s="16"/>
    </row>
    <row r="10" spans="1:22" ht="22.5" customHeight="1">
      <c r="A10" s="6"/>
      <c r="B10" s="6"/>
      <c r="C10" s="6"/>
      <c r="D10" s="6"/>
      <c r="E10" s="6"/>
      <c r="F10" s="6"/>
      <c r="G10" s="6"/>
      <c r="H10" s="6"/>
      <c r="I10" s="6"/>
      <c r="J10" s="6"/>
      <c r="K10" s="75" t="s">
        <v>255</v>
      </c>
      <c r="L10" s="922" t="s">
        <v>405</v>
      </c>
      <c r="M10" s="922"/>
      <c r="N10" s="922"/>
      <c r="O10" s="922"/>
      <c r="P10" s="922"/>
      <c r="Q10" s="922"/>
      <c r="R10" s="922"/>
      <c r="S10" s="922"/>
      <c r="T10" s="922"/>
      <c r="U10" s="15"/>
      <c r="V10" s="16"/>
    </row>
    <row r="11" spans="1:22" ht="22.5" customHeight="1">
      <c r="A11" s="6"/>
      <c r="B11" s="6"/>
      <c r="C11" s="6"/>
      <c r="D11" s="6"/>
      <c r="E11" s="6"/>
      <c r="F11" s="6"/>
      <c r="G11" s="6"/>
      <c r="H11" s="6"/>
      <c r="I11" s="6"/>
      <c r="J11" s="6"/>
      <c r="K11" s="263" t="s">
        <v>311</v>
      </c>
      <c r="L11" s="922" t="str">
        <f>実施報告一覧表!O9</f>
        <v>守口産婦人科病院</v>
      </c>
      <c r="M11" s="922"/>
      <c r="N11" s="922"/>
      <c r="O11" s="922"/>
      <c r="P11" s="922"/>
      <c r="Q11" s="922"/>
      <c r="R11" s="922"/>
      <c r="S11" s="922"/>
      <c r="T11" s="922"/>
      <c r="U11" s="15"/>
      <c r="V11" s="16"/>
    </row>
    <row r="12" spans="1:22" ht="18.600000000000001" customHeight="1">
      <c r="A12" s="6"/>
      <c r="B12" s="6"/>
      <c r="C12" s="6"/>
      <c r="D12" s="6"/>
      <c r="E12" s="6"/>
      <c r="F12" s="6"/>
      <c r="G12" s="6"/>
      <c r="H12" s="6"/>
      <c r="I12" s="6"/>
      <c r="J12" s="6"/>
      <c r="K12" s="75" t="s">
        <v>284</v>
      </c>
      <c r="L12" s="922" t="s">
        <v>369</v>
      </c>
      <c r="M12" s="922"/>
      <c r="N12" s="922"/>
      <c r="O12" s="922"/>
      <c r="P12" s="922"/>
      <c r="Q12" s="922"/>
      <c r="R12" s="922"/>
      <c r="S12" s="922"/>
      <c r="T12" s="922"/>
      <c r="U12" s="15"/>
      <c r="V12" s="16"/>
    </row>
    <row r="13" spans="1:22" ht="18.600000000000001" customHeight="1">
      <c r="A13" s="6"/>
      <c r="B13" s="6"/>
      <c r="C13" s="6"/>
      <c r="D13" s="6"/>
      <c r="E13" s="6"/>
      <c r="F13" s="6"/>
      <c r="G13" s="6"/>
      <c r="H13" s="6"/>
      <c r="I13" s="6"/>
      <c r="J13" s="6"/>
      <c r="K13" s="75" t="s">
        <v>108</v>
      </c>
      <c r="L13" s="945" t="str">
        <f>実施報告一覧表!O10</f>
        <v>06-1234-5678</v>
      </c>
      <c r="M13" s="922"/>
      <c r="N13" s="922"/>
      <c r="O13" s="922"/>
      <c r="P13" s="922"/>
      <c r="Q13" s="922"/>
      <c r="R13" s="922"/>
      <c r="S13" s="922"/>
      <c r="T13" s="922"/>
      <c r="U13" s="15"/>
      <c r="V13" s="16"/>
    </row>
    <row r="14" spans="1:22" ht="22.5" customHeight="1">
      <c r="A14" s="6"/>
      <c r="B14" s="6" t="s">
        <v>38</v>
      </c>
      <c r="C14" s="6"/>
      <c r="D14" s="6"/>
      <c r="E14" s="6"/>
      <c r="F14" s="6"/>
      <c r="G14" s="6"/>
      <c r="H14" s="6"/>
      <c r="I14" s="6"/>
      <c r="J14" s="6"/>
      <c r="K14" s="6"/>
      <c r="L14" s="923"/>
      <c r="M14" s="923"/>
      <c r="N14" s="923"/>
      <c r="O14" s="923"/>
      <c r="P14" s="923"/>
      <c r="Q14" s="923"/>
      <c r="R14" s="923"/>
      <c r="S14" s="923"/>
      <c r="T14" s="923"/>
      <c r="U14" s="6"/>
    </row>
    <row r="15" spans="1:22" ht="22.5" customHeight="1" thickBot="1">
      <c r="A15" s="6"/>
      <c r="B15" s="6"/>
      <c r="C15" s="6"/>
      <c r="D15" s="6"/>
      <c r="E15" s="6"/>
      <c r="F15" s="6"/>
      <c r="G15" s="6"/>
      <c r="H15" s="6"/>
      <c r="I15" s="6"/>
      <c r="J15" s="6"/>
      <c r="K15" s="6"/>
      <c r="L15" s="6"/>
      <c r="M15" s="6"/>
      <c r="N15" s="6"/>
      <c r="O15" s="6"/>
      <c r="P15" s="6"/>
      <c r="Q15" s="6"/>
      <c r="R15" s="6"/>
      <c r="S15" s="6"/>
      <c r="T15" s="6"/>
      <c r="U15" s="6"/>
    </row>
    <row r="16" spans="1:22" ht="22.5" customHeight="1">
      <c r="A16" s="6"/>
      <c r="B16" s="924" t="s">
        <v>39</v>
      </c>
      <c r="C16" s="925"/>
      <c r="D16" s="925"/>
      <c r="E16" s="926"/>
      <c r="F16" s="930">
        <f>SUM(F19:R22)</f>
        <v>376310</v>
      </c>
      <c r="G16" s="931"/>
      <c r="H16" s="931"/>
      <c r="I16" s="931"/>
      <c r="J16" s="931"/>
      <c r="K16" s="931"/>
      <c r="L16" s="931"/>
      <c r="M16" s="931"/>
      <c r="N16" s="931"/>
      <c r="O16" s="931"/>
      <c r="P16" s="931"/>
      <c r="Q16" s="931"/>
      <c r="R16" s="931"/>
      <c r="S16" s="931"/>
      <c r="T16" s="17" t="s">
        <v>40</v>
      </c>
      <c r="U16" s="6"/>
    </row>
    <row r="17" spans="1:22" ht="22.5" customHeight="1">
      <c r="A17" s="6"/>
      <c r="B17" s="927" t="s">
        <v>41</v>
      </c>
      <c r="C17" s="928"/>
      <c r="D17" s="928"/>
      <c r="E17" s="928"/>
      <c r="F17" s="928"/>
      <c r="G17" s="928"/>
      <c r="H17" s="928"/>
      <c r="I17" s="928"/>
      <c r="J17" s="928"/>
      <c r="K17" s="928"/>
      <c r="L17" s="928"/>
      <c r="M17" s="928"/>
      <c r="N17" s="928"/>
      <c r="O17" s="928"/>
      <c r="P17" s="928"/>
      <c r="Q17" s="928"/>
      <c r="R17" s="928"/>
      <c r="S17" s="928"/>
      <c r="T17" s="929"/>
      <c r="U17" s="18"/>
      <c r="V17" s="19"/>
    </row>
    <row r="18" spans="1:22" ht="22.5" customHeight="1">
      <c r="A18" s="6"/>
      <c r="B18" s="971" t="s">
        <v>42</v>
      </c>
      <c r="C18" s="932"/>
      <c r="D18" s="932"/>
      <c r="E18" s="932"/>
      <c r="F18" s="932" t="s">
        <v>221</v>
      </c>
      <c r="G18" s="932"/>
      <c r="H18" s="264">
        <v>8</v>
      </c>
      <c r="I18" s="181" t="s">
        <v>222</v>
      </c>
      <c r="J18" s="264">
        <v>4</v>
      </c>
      <c r="K18" s="181" t="s">
        <v>223</v>
      </c>
      <c r="L18" s="181"/>
      <c r="M18" s="181"/>
      <c r="N18" s="181"/>
      <c r="O18" s="181"/>
      <c r="P18" s="181"/>
      <c r="Q18" s="181"/>
      <c r="R18" s="181"/>
      <c r="S18" s="181"/>
      <c r="T18" s="182"/>
      <c r="U18" s="20"/>
      <c r="V18" s="21"/>
    </row>
    <row r="19" spans="1:22" ht="45" customHeight="1">
      <c r="A19" s="6"/>
      <c r="B19" s="965" t="s">
        <v>81</v>
      </c>
      <c r="C19" s="949"/>
      <c r="D19" s="949"/>
      <c r="E19" s="966"/>
      <c r="F19" s="957">
        <f>実施報告一覧表!T180</f>
        <v>283830</v>
      </c>
      <c r="G19" s="958"/>
      <c r="H19" s="958"/>
      <c r="I19" s="958"/>
      <c r="J19" s="958"/>
      <c r="K19" s="958"/>
      <c r="L19" s="958"/>
      <c r="M19" s="958"/>
      <c r="N19" s="958"/>
      <c r="O19" s="958"/>
      <c r="P19" s="958"/>
      <c r="Q19" s="958"/>
      <c r="R19" s="958"/>
      <c r="S19" s="949" t="s">
        <v>125</v>
      </c>
      <c r="T19" s="950"/>
      <c r="U19" s="15"/>
      <c r="V19" s="16"/>
    </row>
    <row r="20" spans="1:22" ht="45" customHeight="1">
      <c r="A20" s="6"/>
      <c r="B20" s="967" t="s">
        <v>82</v>
      </c>
      <c r="C20" s="951"/>
      <c r="D20" s="951"/>
      <c r="E20" s="968"/>
      <c r="F20" s="959">
        <f>実施報告一覧表!T181</f>
        <v>61310</v>
      </c>
      <c r="G20" s="960"/>
      <c r="H20" s="960"/>
      <c r="I20" s="960"/>
      <c r="J20" s="960"/>
      <c r="K20" s="960"/>
      <c r="L20" s="960"/>
      <c r="M20" s="960"/>
      <c r="N20" s="960"/>
      <c r="O20" s="960"/>
      <c r="P20" s="960"/>
      <c r="Q20" s="960"/>
      <c r="R20" s="960"/>
      <c r="S20" s="951" t="s">
        <v>125</v>
      </c>
      <c r="T20" s="952"/>
      <c r="U20" s="15"/>
      <c r="V20" s="16"/>
    </row>
    <row r="21" spans="1:22" ht="45" customHeight="1">
      <c r="A21" s="6"/>
      <c r="B21" s="969" t="s">
        <v>83</v>
      </c>
      <c r="C21" s="953"/>
      <c r="D21" s="953"/>
      <c r="E21" s="970"/>
      <c r="F21" s="961">
        <f>実施報告一覧表!T182</f>
        <v>31170</v>
      </c>
      <c r="G21" s="962"/>
      <c r="H21" s="962"/>
      <c r="I21" s="962"/>
      <c r="J21" s="962"/>
      <c r="K21" s="962"/>
      <c r="L21" s="962"/>
      <c r="M21" s="962"/>
      <c r="N21" s="962"/>
      <c r="O21" s="962"/>
      <c r="P21" s="962"/>
      <c r="Q21" s="962"/>
      <c r="R21" s="962"/>
      <c r="S21" s="953" t="s">
        <v>125</v>
      </c>
      <c r="T21" s="954"/>
      <c r="U21" s="15"/>
      <c r="V21" s="16"/>
    </row>
    <row r="22" spans="1:22" ht="45" customHeight="1" thickBot="1">
      <c r="A22" s="6"/>
      <c r="B22" s="955" t="s">
        <v>60</v>
      </c>
      <c r="C22" s="947"/>
      <c r="D22" s="947"/>
      <c r="E22" s="956"/>
      <c r="F22" s="963"/>
      <c r="G22" s="964"/>
      <c r="H22" s="964"/>
      <c r="I22" s="964"/>
      <c r="J22" s="964"/>
      <c r="K22" s="964"/>
      <c r="L22" s="964"/>
      <c r="M22" s="964"/>
      <c r="N22" s="964"/>
      <c r="O22" s="964"/>
      <c r="P22" s="964"/>
      <c r="Q22" s="964"/>
      <c r="R22" s="964"/>
      <c r="S22" s="947" t="s">
        <v>125</v>
      </c>
      <c r="T22" s="948"/>
      <c r="U22" s="15"/>
      <c r="V22" s="16"/>
    </row>
    <row r="23" spans="1:22" ht="22.5" customHeight="1">
      <c r="A23" s="6"/>
      <c r="B23" s="6"/>
      <c r="C23" s="6"/>
      <c r="D23" s="6"/>
      <c r="E23" s="6"/>
      <c r="F23" s="6"/>
      <c r="G23" s="6"/>
      <c r="H23" s="6"/>
      <c r="I23" s="6"/>
      <c r="J23" s="6"/>
      <c r="K23" s="6"/>
      <c r="L23" s="6"/>
      <c r="M23" s="6"/>
      <c r="N23" s="6"/>
      <c r="O23" s="6"/>
      <c r="P23" s="6"/>
      <c r="Q23" s="6"/>
      <c r="R23" s="6"/>
      <c r="S23" s="6"/>
      <c r="T23" s="6"/>
      <c r="U23" s="6"/>
    </row>
    <row r="24" spans="1:22" ht="22.5" customHeight="1" thickBot="1">
      <c r="A24" s="6"/>
      <c r="B24" s="6" t="s">
        <v>43</v>
      </c>
      <c r="C24" s="6"/>
      <c r="D24" s="6"/>
      <c r="E24" s="6"/>
      <c r="F24" s="6"/>
      <c r="G24" s="6"/>
      <c r="H24" s="6"/>
      <c r="I24" s="6"/>
      <c r="J24" s="6"/>
      <c r="K24" s="6"/>
      <c r="L24" s="6"/>
      <c r="M24" s="6"/>
      <c r="N24" s="6"/>
      <c r="O24" s="6"/>
      <c r="P24" s="6"/>
      <c r="Q24" s="6"/>
      <c r="R24" s="6"/>
      <c r="S24" s="6"/>
      <c r="T24" s="6"/>
      <c r="U24" s="6"/>
    </row>
    <row r="25" spans="1:22" ht="33.75" customHeight="1" thickTop="1" thickBot="1">
      <c r="A25" s="6"/>
      <c r="B25" s="22" t="s">
        <v>44</v>
      </c>
      <c r="C25" s="935" t="s">
        <v>406</v>
      </c>
      <c r="D25" s="935"/>
      <c r="E25" s="935"/>
      <c r="F25" s="935"/>
      <c r="G25" s="935"/>
      <c r="H25" s="935"/>
      <c r="I25" s="935"/>
      <c r="J25" s="935"/>
      <c r="K25" s="935"/>
      <c r="L25" s="935"/>
      <c r="M25" s="936"/>
      <c r="N25" s="937" t="s">
        <v>45</v>
      </c>
      <c r="O25" s="938"/>
      <c r="P25" s="938"/>
      <c r="Q25" s="939" t="s">
        <v>46</v>
      </c>
      <c r="R25" s="939"/>
      <c r="S25" s="939"/>
      <c r="T25" s="940"/>
      <c r="U25" s="23"/>
      <c r="V25" s="24"/>
    </row>
    <row r="26" spans="1:22" ht="33.75" customHeight="1" thickBot="1">
      <c r="A26" s="6"/>
      <c r="B26" s="25" t="s">
        <v>47</v>
      </c>
      <c r="C26" s="941" t="s">
        <v>407</v>
      </c>
      <c r="D26" s="941"/>
      <c r="E26" s="941"/>
      <c r="F26" s="941"/>
      <c r="G26" s="941"/>
      <c r="H26" s="941"/>
      <c r="I26" s="941"/>
      <c r="J26" s="941"/>
      <c r="K26" s="941"/>
      <c r="L26" s="942"/>
      <c r="M26" s="26" t="s">
        <v>48</v>
      </c>
      <c r="N26" s="27">
        <v>1</v>
      </c>
      <c r="O26" s="28">
        <v>2</v>
      </c>
      <c r="P26" s="28">
        <v>3</v>
      </c>
      <c r="Q26" s="28">
        <v>4</v>
      </c>
      <c r="R26" s="28">
        <v>5</v>
      </c>
      <c r="S26" s="28">
        <v>6</v>
      </c>
      <c r="T26" s="29">
        <v>7</v>
      </c>
      <c r="U26" s="30"/>
      <c r="V26" s="31"/>
    </row>
    <row r="27" spans="1:22" ht="22.5" customHeight="1">
      <c r="A27" s="6"/>
      <c r="B27" s="32" t="s">
        <v>49</v>
      </c>
      <c r="C27" s="943" t="s">
        <v>408</v>
      </c>
      <c r="D27" s="943"/>
      <c r="E27" s="943"/>
      <c r="F27" s="943"/>
      <c r="G27" s="943"/>
      <c r="H27" s="943"/>
      <c r="I27" s="943"/>
      <c r="J27" s="943"/>
      <c r="K27" s="943"/>
      <c r="L27" s="943"/>
      <c r="M27" s="943"/>
      <c r="N27" s="943"/>
      <c r="O27" s="943"/>
      <c r="P27" s="943"/>
      <c r="Q27" s="943"/>
      <c r="R27" s="943"/>
      <c r="S27" s="943"/>
      <c r="T27" s="944"/>
      <c r="U27" s="15"/>
      <c r="V27" s="16"/>
    </row>
    <row r="28" spans="1:22" ht="45" customHeight="1" thickBot="1">
      <c r="A28" s="6"/>
      <c r="B28" s="33" t="s">
        <v>50</v>
      </c>
      <c r="C28" s="933" t="s">
        <v>409</v>
      </c>
      <c r="D28" s="933"/>
      <c r="E28" s="933"/>
      <c r="F28" s="933"/>
      <c r="G28" s="933"/>
      <c r="H28" s="933"/>
      <c r="I28" s="933"/>
      <c r="J28" s="933"/>
      <c r="K28" s="933"/>
      <c r="L28" s="933"/>
      <c r="M28" s="933"/>
      <c r="N28" s="933"/>
      <c r="O28" s="933"/>
      <c r="P28" s="933"/>
      <c r="Q28" s="933"/>
      <c r="R28" s="933"/>
      <c r="S28" s="933"/>
      <c r="T28" s="934"/>
      <c r="U28" s="34"/>
      <c r="V28" s="35"/>
    </row>
    <row r="29" spans="1:22" ht="33" customHeight="1" thickTop="1">
      <c r="A29" s="6"/>
      <c r="B29" s="946" t="s">
        <v>257</v>
      </c>
      <c r="C29" s="946"/>
      <c r="D29" s="946"/>
      <c r="E29" s="946"/>
      <c r="F29" s="946"/>
      <c r="G29" s="946"/>
      <c r="H29" s="946"/>
      <c r="I29" s="946"/>
      <c r="J29" s="946"/>
      <c r="K29" s="946"/>
      <c r="L29" s="946"/>
      <c r="M29" s="946"/>
      <c r="N29" s="946"/>
      <c r="O29" s="946"/>
      <c r="P29" s="946"/>
      <c r="Q29" s="946"/>
      <c r="R29" s="946"/>
      <c r="S29" s="946"/>
      <c r="T29" s="946"/>
      <c r="U29" s="6"/>
    </row>
    <row r="30" spans="1:22" ht="20.25" customHeight="1">
      <c r="H30" s="19"/>
      <c r="L30" s="972" t="s">
        <v>322</v>
      </c>
      <c r="M30" s="972"/>
      <c r="N30" s="972" t="s">
        <v>323</v>
      </c>
      <c r="O30" s="972"/>
      <c r="P30" s="972"/>
      <c r="Q30" s="972"/>
      <c r="R30" s="972"/>
      <c r="S30" s="972"/>
      <c r="T30" s="972"/>
      <c r="U30" s="972"/>
    </row>
    <row r="31" spans="1:22" ht="20.25" customHeight="1">
      <c r="J31" s="972" t="s">
        <v>320</v>
      </c>
      <c r="K31" s="972"/>
      <c r="L31" s="972" t="s">
        <v>410</v>
      </c>
      <c r="M31" s="972"/>
      <c r="N31" s="972" t="s">
        <v>400</v>
      </c>
      <c r="O31" s="972"/>
      <c r="P31" s="972"/>
      <c r="Q31" s="972"/>
      <c r="R31" s="972"/>
      <c r="S31" s="972"/>
      <c r="T31" s="972"/>
      <c r="U31" s="972"/>
    </row>
    <row r="32" spans="1:22" ht="20.25" customHeight="1">
      <c r="J32" s="972" t="s">
        <v>321</v>
      </c>
      <c r="K32" s="972"/>
      <c r="L32" s="972" t="s">
        <v>369</v>
      </c>
      <c r="M32" s="972"/>
      <c r="N32" s="972" t="s">
        <v>400</v>
      </c>
      <c r="O32" s="972"/>
      <c r="P32" s="972"/>
      <c r="Q32" s="972"/>
      <c r="R32" s="972"/>
      <c r="S32" s="972"/>
      <c r="T32" s="972"/>
      <c r="U32" s="972"/>
    </row>
  </sheetData>
  <sheetProtection formatCells="0" formatColumns="0" formatRows="0" insertRows="0" deleteRows="0"/>
  <mergeCells count="47">
    <mergeCell ref="J31:K31"/>
    <mergeCell ref="J32:K32"/>
    <mergeCell ref="L30:M30"/>
    <mergeCell ref="N30:U30"/>
    <mergeCell ref="L31:M31"/>
    <mergeCell ref="L32:M32"/>
    <mergeCell ref="N31:U31"/>
    <mergeCell ref="N32:U32"/>
    <mergeCell ref="S1:U1"/>
    <mergeCell ref="L13:T13"/>
    <mergeCell ref="B29:T29"/>
    <mergeCell ref="S22:T22"/>
    <mergeCell ref="S19:T19"/>
    <mergeCell ref="S20:T20"/>
    <mergeCell ref="S21:T21"/>
    <mergeCell ref="B22:E22"/>
    <mergeCell ref="F19:R19"/>
    <mergeCell ref="F20:R20"/>
    <mergeCell ref="F21:R21"/>
    <mergeCell ref="F22:R22"/>
    <mergeCell ref="B19:E19"/>
    <mergeCell ref="B20:E20"/>
    <mergeCell ref="B21:E21"/>
    <mergeCell ref="B18:E18"/>
    <mergeCell ref="F18:G18"/>
    <mergeCell ref="C28:T28"/>
    <mergeCell ref="C25:M25"/>
    <mergeCell ref="N25:P25"/>
    <mergeCell ref="Q25:T25"/>
    <mergeCell ref="C26:L26"/>
    <mergeCell ref="C27:T27"/>
    <mergeCell ref="L8:T8"/>
    <mergeCell ref="L9:T9"/>
    <mergeCell ref="L14:T14"/>
    <mergeCell ref="B16:E16"/>
    <mergeCell ref="B17:T17"/>
    <mergeCell ref="L12:T12"/>
    <mergeCell ref="F16:S16"/>
    <mergeCell ref="L10:T10"/>
    <mergeCell ref="L11:T11"/>
    <mergeCell ref="L7:T7"/>
    <mergeCell ref="G2:M2"/>
    <mergeCell ref="N2:T2"/>
    <mergeCell ref="N4:T4"/>
    <mergeCell ref="N5:T5"/>
    <mergeCell ref="L6:T6"/>
    <mergeCell ref="G3:M3"/>
  </mergeCells>
  <phoneticPr fontId="6"/>
  <dataValidations count="4">
    <dataValidation imeMode="hiragana" allowBlank="1" showInputMessage="1" showErrorMessage="1" sqref="C25:M25 C26:L26 C28:T28 N4:T4 L7:T13" xr:uid="{B2474E1F-E773-4FB0-A60C-ABA262A413C7}"/>
    <dataValidation type="list" imeMode="hiragana" allowBlank="1" showInputMessage="1" showErrorMessage="1" sqref="Q25:T25" xr:uid="{B46D2FB5-A6F3-44B0-8E5F-0BF52FC2EF60}">
      <formula1>"普通,当座"</formula1>
    </dataValidation>
    <dataValidation imeMode="fullKatakana" allowBlank="1" showInputMessage="1" showErrorMessage="1" sqref="C27:T27" xr:uid="{025A8D72-BAE3-4FFF-8176-AD5E173CF483}"/>
    <dataValidation imeMode="off" allowBlank="1" showInputMessage="1" showErrorMessage="1" sqref="N26:T26 L6:T6" xr:uid="{D3E8EC1E-C21B-4390-A645-28EEAD551151}"/>
  </dataValidations>
  <printOptions horizontalCentered="1" verticalCentered="1"/>
  <pageMargins left="0.19685039370078741" right="0.19685039370078741" top="0.19685039370078741" bottom="0.19685039370078741" header="0.11811023622047245" footer="0.11811023622047245"/>
  <pageSetup paperSize="9" scale="7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857DA-3311-48D3-95D9-4ABE76CCF44C}">
  <sheetPr>
    <tabColor theme="9" tint="0.79998168889431442"/>
  </sheetPr>
  <dimension ref="A1:O39"/>
  <sheetViews>
    <sheetView view="pageBreakPreview" topLeftCell="A12" zoomScale="90" zoomScaleNormal="100" zoomScaleSheetLayoutView="90" workbookViewId="0">
      <selection activeCell="D24" sqref="D24:K24"/>
    </sheetView>
  </sheetViews>
  <sheetFormatPr defaultRowHeight="12"/>
  <cols>
    <col min="1" max="1" width="4.625" style="465" customWidth="1"/>
    <col min="2" max="2" width="8" style="465" customWidth="1"/>
    <col min="3" max="3" width="9" style="465" customWidth="1"/>
    <col min="4" max="4" width="9.875" style="465" customWidth="1"/>
    <col min="5" max="5" width="6" style="465" customWidth="1"/>
    <col min="6" max="6" width="8.125" style="465" customWidth="1"/>
    <col min="7" max="7" width="7.625" style="465" customWidth="1"/>
    <col min="8" max="8" width="5.125" style="465" customWidth="1"/>
    <col min="9" max="9" width="9.75" style="465" customWidth="1"/>
    <col min="10" max="10" width="14.25" style="465" customWidth="1"/>
    <col min="11" max="11" width="4.375" style="465" customWidth="1"/>
    <col min="12" max="12" width="9" style="465" customWidth="1"/>
    <col min="13" max="16384" width="9" style="465"/>
  </cols>
  <sheetData>
    <row r="1" spans="1:15" ht="13.5">
      <c r="M1" s="480"/>
      <c r="N1" s="480"/>
      <c r="O1" s="480"/>
    </row>
    <row r="2" spans="1:15">
      <c r="A2" s="469"/>
    </row>
    <row r="3" spans="1:15">
      <c r="J3" s="1000">
        <f>実施報告一覧表!R2</f>
        <v>46142</v>
      </c>
      <c r="K3" s="1000"/>
    </row>
    <row r="4" spans="1:15">
      <c r="A4" s="474"/>
    </row>
    <row r="5" spans="1:15">
      <c r="A5" s="474"/>
    </row>
    <row r="6" spans="1:15" ht="24" customHeight="1">
      <c r="C6" s="479"/>
      <c r="D6" s="478" t="s">
        <v>394</v>
      </c>
      <c r="E6" s="1001" t="s">
        <v>395</v>
      </c>
      <c r="F6" s="1002"/>
      <c r="G6" s="1002"/>
      <c r="H6" s="1003" t="s">
        <v>393</v>
      </c>
      <c r="I6" s="1004"/>
    </row>
    <row r="7" spans="1:15">
      <c r="A7" s="477"/>
      <c r="B7" s="476"/>
    </row>
    <row r="8" spans="1:15">
      <c r="A8" s="469"/>
    </row>
    <row r="9" spans="1:15">
      <c r="A9" s="1008" t="s">
        <v>392</v>
      </c>
      <c r="B9" s="1008"/>
    </row>
    <row r="10" spans="1:15">
      <c r="A10" s="475"/>
      <c r="B10" s="475"/>
    </row>
    <row r="11" spans="1:15">
      <c r="A11" s="469"/>
    </row>
    <row r="12" spans="1:15" ht="33" customHeight="1">
      <c r="E12" s="474"/>
      <c r="F12" s="472" t="s">
        <v>391</v>
      </c>
      <c r="G12" s="1009" t="str">
        <f>実施報告一覧表!D8</f>
        <v>守口市京阪本通２丁目５番５号</v>
      </c>
      <c r="H12" s="1010"/>
      <c r="I12" s="1010"/>
      <c r="J12" s="1010"/>
    </row>
    <row r="13" spans="1:15">
      <c r="E13" s="473" t="s">
        <v>390</v>
      </c>
      <c r="F13" s="472"/>
      <c r="G13" s="471"/>
      <c r="H13" s="471"/>
      <c r="I13" s="471"/>
      <c r="J13" s="471"/>
    </row>
    <row r="14" spans="1:15" ht="33" customHeight="1">
      <c r="E14" s="470"/>
      <c r="F14" s="1011" t="s">
        <v>389</v>
      </c>
      <c r="G14" s="1009" t="str">
        <f>実施報告一覧表!D9</f>
        <v>医療法人　守口産婦人科病院</v>
      </c>
      <c r="H14" s="1010"/>
      <c r="I14" s="1010"/>
      <c r="J14" s="1010"/>
      <c r="K14" s="466"/>
    </row>
    <row r="15" spans="1:15" ht="33" customHeight="1">
      <c r="F15" s="1011"/>
      <c r="G15" s="991" t="str">
        <f>実施報告一覧表!D10</f>
        <v>病院長　守口　産太</v>
      </c>
      <c r="H15" s="992"/>
      <c r="I15" s="992"/>
      <c r="J15" s="992"/>
      <c r="K15" s="466"/>
    </row>
    <row r="16" spans="1:15">
      <c r="A16" s="469"/>
    </row>
    <row r="17" spans="1:11">
      <c r="A17" s="466"/>
    </row>
    <row r="18" spans="1:11" ht="21.75" customHeight="1">
      <c r="A18" s="1005" t="s">
        <v>388</v>
      </c>
      <c r="B18" s="1005"/>
      <c r="C18" s="1005"/>
      <c r="D18" s="1006" t="s">
        <v>395</v>
      </c>
      <c r="E18" s="1007"/>
      <c r="F18" s="1007"/>
      <c r="G18" s="465" t="s">
        <v>387</v>
      </c>
    </row>
    <row r="19" spans="1:11">
      <c r="A19" s="466"/>
      <c r="B19" s="466"/>
    </row>
    <row r="20" spans="1:11">
      <c r="A20" s="466"/>
    </row>
    <row r="21" spans="1:11">
      <c r="A21" s="993" t="s">
        <v>386</v>
      </c>
      <c r="B21" s="993"/>
      <c r="C21" s="993"/>
      <c r="D21" s="993"/>
      <c r="E21" s="993"/>
      <c r="F21" s="993"/>
      <c r="G21" s="993"/>
      <c r="H21" s="993"/>
      <c r="I21" s="993"/>
      <c r="J21" s="993"/>
      <c r="K21" s="993"/>
    </row>
    <row r="23" spans="1:11" ht="35.1" customHeight="1">
      <c r="A23" s="994" t="s">
        <v>385</v>
      </c>
      <c r="B23" s="994"/>
      <c r="C23" s="994"/>
      <c r="D23" s="995" t="s">
        <v>402</v>
      </c>
      <c r="E23" s="996"/>
      <c r="F23" s="996"/>
      <c r="G23" s="996"/>
      <c r="H23" s="996"/>
      <c r="I23" s="996"/>
      <c r="J23" s="996"/>
      <c r="K23" s="997"/>
    </row>
    <row r="24" spans="1:11" ht="35.1" customHeight="1">
      <c r="A24" s="994" t="s">
        <v>384</v>
      </c>
      <c r="B24" s="994"/>
      <c r="C24" s="994"/>
      <c r="D24" s="998" t="str">
        <f>実施報告一覧表!D8</f>
        <v>守口市京阪本通２丁目５番５号</v>
      </c>
      <c r="E24" s="998"/>
      <c r="F24" s="998"/>
      <c r="G24" s="998"/>
      <c r="H24" s="998"/>
      <c r="I24" s="998"/>
      <c r="J24" s="998"/>
      <c r="K24" s="999"/>
    </row>
    <row r="25" spans="1:11" ht="35.1" customHeight="1">
      <c r="A25" s="973" t="s">
        <v>383</v>
      </c>
      <c r="B25" s="974"/>
      <c r="C25" s="975"/>
      <c r="D25" s="976">
        <v>46113</v>
      </c>
      <c r="E25" s="977"/>
      <c r="F25" s="977"/>
      <c r="G25" s="977"/>
      <c r="H25" s="977"/>
      <c r="I25" s="977"/>
      <c r="J25" s="977"/>
      <c r="K25" s="978"/>
    </row>
    <row r="26" spans="1:11" ht="35.1" customHeight="1">
      <c r="A26" s="979" t="s">
        <v>382</v>
      </c>
      <c r="B26" s="980"/>
      <c r="C26" s="468" t="s">
        <v>381</v>
      </c>
      <c r="D26" s="976">
        <v>46113</v>
      </c>
      <c r="E26" s="977"/>
      <c r="F26" s="978"/>
      <c r="G26" s="983" t="s">
        <v>380</v>
      </c>
      <c r="H26" s="984"/>
      <c r="I26" s="467" t="s">
        <v>379</v>
      </c>
      <c r="J26" s="987">
        <v>46113</v>
      </c>
      <c r="K26" s="987"/>
    </row>
    <row r="27" spans="1:11" ht="35.1" customHeight="1">
      <c r="A27" s="981"/>
      <c r="B27" s="982"/>
      <c r="C27" s="468" t="s">
        <v>378</v>
      </c>
      <c r="D27" s="988">
        <v>46477</v>
      </c>
      <c r="E27" s="989"/>
      <c r="F27" s="990"/>
      <c r="G27" s="985"/>
      <c r="H27" s="986"/>
      <c r="I27" s="467" t="s">
        <v>377</v>
      </c>
      <c r="J27" s="987">
        <v>46142</v>
      </c>
      <c r="K27" s="987"/>
    </row>
    <row r="28" spans="1:11">
      <c r="A28" s="466"/>
      <c r="B28" s="466"/>
      <c r="C28" s="466"/>
      <c r="D28" s="466"/>
      <c r="E28" s="466"/>
    </row>
    <row r="33" s="465" customFormat="1"/>
    <row r="34" s="465" customFormat="1"/>
    <row r="35" s="465" customFormat="1"/>
    <row r="36" s="465" customFormat="1"/>
    <row r="37" s="465" customFormat="1"/>
    <row r="38" s="465" customFormat="1"/>
    <row r="39" s="465" customFormat="1"/>
  </sheetData>
  <mergeCells count="23">
    <mergeCell ref="J3:K3"/>
    <mergeCell ref="E6:G6"/>
    <mergeCell ref="H6:I6"/>
    <mergeCell ref="A18:C18"/>
    <mergeCell ref="D18:F18"/>
    <mergeCell ref="A9:B9"/>
    <mergeCell ref="G12:J12"/>
    <mergeCell ref="F14:F15"/>
    <mergeCell ref="G14:J14"/>
    <mergeCell ref="G15:J15"/>
    <mergeCell ref="A21:K21"/>
    <mergeCell ref="A23:C23"/>
    <mergeCell ref="D23:K23"/>
    <mergeCell ref="A24:C24"/>
    <mergeCell ref="D24:K24"/>
    <mergeCell ref="A25:C25"/>
    <mergeCell ref="D25:K25"/>
    <mergeCell ref="A26:B27"/>
    <mergeCell ref="D26:F26"/>
    <mergeCell ref="G26:H27"/>
    <mergeCell ref="J26:K26"/>
    <mergeCell ref="D27:F27"/>
    <mergeCell ref="J27:K27"/>
  </mergeCells>
  <phoneticPr fontId="6"/>
  <pageMargins left="0.78740157480314943" right="0.78740157480314943" top="0.98425196850393681" bottom="0.98425196850393681" header="0.51181102362204722" footer="0.51181102362204722"/>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EA71-D9AF-4E5C-8124-296F609CD921}">
  <dimension ref="A1:P340"/>
  <sheetViews>
    <sheetView view="pageBreakPreview" zoomScale="85" zoomScaleNormal="100" zoomScaleSheetLayoutView="85" workbookViewId="0">
      <pane xSplit="4" ySplit="3" topLeftCell="E142" activePane="bottomRight" state="frozen"/>
      <selection pane="topRight" activeCell="C1" sqref="C1"/>
      <selection pane="bottomLeft" activeCell="A5" sqref="A5"/>
      <selection pane="bottomRight" activeCell="B53" sqref="B53"/>
    </sheetView>
  </sheetViews>
  <sheetFormatPr defaultColWidth="8.75" defaultRowHeight="13.5"/>
  <cols>
    <col min="1" max="1" width="52.25" style="81" customWidth="1"/>
    <col min="2" max="2" width="25.5" style="91" bestFit="1" customWidth="1"/>
    <col min="3" max="4" width="8.75" style="89"/>
    <col min="5" max="5" width="10.25" style="89" customWidth="1"/>
    <col min="6" max="6" width="25.125" style="91" customWidth="1"/>
    <col min="7" max="9" width="9.25" style="89" customWidth="1"/>
    <col min="10" max="10" width="15.375" style="89" customWidth="1"/>
    <col min="11" max="12" width="9.25" style="89" customWidth="1"/>
    <col min="13" max="13" width="37" style="80" customWidth="1"/>
    <col min="14" max="15" width="8.75" style="81"/>
    <col min="16" max="16" width="19.375" style="81" customWidth="1"/>
    <col min="17" max="16384" width="8.75" style="81"/>
  </cols>
  <sheetData>
    <row r="1" spans="1:16" ht="22.9" customHeight="1">
      <c r="C1" s="89" t="s">
        <v>127</v>
      </c>
    </row>
    <row r="2" spans="1:16" ht="12.6" customHeight="1">
      <c r="B2" s="82"/>
      <c r="C2" s="83"/>
      <c r="D2" s="84"/>
      <c r="E2" s="84"/>
      <c r="F2" s="232"/>
      <c r="G2" s="85" t="s">
        <v>128</v>
      </c>
      <c r="H2" s="85"/>
      <c r="I2" s="85"/>
      <c r="J2" s="86" t="s">
        <v>129</v>
      </c>
      <c r="K2" s="86"/>
      <c r="L2" s="86"/>
      <c r="M2" s="82"/>
    </row>
    <row r="3" spans="1:16" ht="33" customHeight="1" thickBot="1">
      <c r="A3" s="91" t="s">
        <v>195</v>
      </c>
      <c r="B3" s="87" t="s">
        <v>131</v>
      </c>
      <c r="C3" s="83" t="s">
        <v>132</v>
      </c>
      <c r="D3" s="84" t="s">
        <v>133</v>
      </c>
      <c r="E3" s="84" t="s">
        <v>134</v>
      </c>
      <c r="F3" s="232" t="s">
        <v>135</v>
      </c>
      <c r="G3" s="88" t="s">
        <v>136</v>
      </c>
      <c r="H3" s="88" t="s">
        <v>137</v>
      </c>
      <c r="I3" s="88" t="s">
        <v>138</v>
      </c>
      <c r="J3" s="88" t="s">
        <v>136</v>
      </c>
      <c r="K3" s="88" t="s">
        <v>137</v>
      </c>
      <c r="L3" s="88" t="s">
        <v>138</v>
      </c>
      <c r="M3" s="82" t="s">
        <v>130</v>
      </c>
    </row>
    <row r="4" spans="1:16" ht="13.9" customHeight="1" thickBot="1">
      <c r="A4" s="81" t="str">
        <f>B4&amp;C4&amp;D4&amp;E4&amp;F4</f>
        <v>【短期入所型】堺市要24h課税</v>
      </c>
      <c r="B4" s="92" t="s">
        <v>196</v>
      </c>
      <c r="C4" s="106" t="s">
        <v>139</v>
      </c>
      <c r="D4" s="107" t="s">
        <v>140</v>
      </c>
      <c r="E4" s="108" t="s">
        <v>112</v>
      </c>
      <c r="F4" s="114" t="s">
        <v>141</v>
      </c>
      <c r="G4" s="109">
        <v>41610</v>
      </c>
      <c r="H4" s="109">
        <v>5200</v>
      </c>
      <c r="I4" s="109">
        <f t="shared" ref="I4" si="0">G4-H4</f>
        <v>36410</v>
      </c>
      <c r="J4" s="109">
        <v>6020</v>
      </c>
      <c r="K4" s="109">
        <v>400</v>
      </c>
      <c r="L4" s="109">
        <f t="shared" ref="L4" si="1">J4-K4</f>
        <v>5620</v>
      </c>
      <c r="M4" s="1018" t="s">
        <v>142</v>
      </c>
    </row>
    <row r="5" spans="1:16" ht="13.9" customHeight="1" thickBot="1">
      <c r="A5" s="81" t="str">
        <f t="shared" ref="A5:A68" si="2">B5&amp;C5&amp;D5&amp;E5&amp;F5</f>
        <v>【短期入所型】堺市要24h非課税</v>
      </c>
      <c r="B5" s="92" t="s">
        <v>196</v>
      </c>
      <c r="C5" s="106" t="s">
        <v>139</v>
      </c>
      <c r="D5" s="107" t="s">
        <v>140</v>
      </c>
      <c r="E5" s="108" t="s">
        <v>112</v>
      </c>
      <c r="F5" s="116" t="s">
        <v>143</v>
      </c>
      <c r="G5" s="111">
        <v>41610</v>
      </c>
      <c r="H5" s="111">
        <v>1300</v>
      </c>
      <c r="I5" s="111">
        <f>G5-H5</f>
        <v>40310</v>
      </c>
      <c r="J5" s="111">
        <v>6020</v>
      </c>
      <c r="K5" s="111">
        <v>200</v>
      </c>
      <c r="L5" s="111">
        <f>J5-K5</f>
        <v>5820</v>
      </c>
      <c r="M5" s="1019"/>
    </row>
    <row r="6" spans="1:16" ht="13.9" customHeight="1" thickBot="1">
      <c r="A6" s="81" t="str">
        <f t="shared" si="2"/>
        <v>【短期入所型】堺市要24h減免適用</v>
      </c>
      <c r="B6" s="92" t="s">
        <v>196</v>
      </c>
      <c r="C6" s="106" t="s">
        <v>139</v>
      </c>
      <c r="D6" s="107" t="s">
        <v>140</v>
      </c>
      <c r="E6" s="108" t="s">
        <v>112</v>
      </c>
      <c r="F6" s="116" t="s">
        <v>144</v>
      </c>
      <c r="G6" s="111">
        <v>41610</v>
      </c>
      <c r="H6" s="111">
        <v>3500</v>
      </c>
      <c r="I6" s="111">
        <f>G6-H6</f>
        <v>38110</v>
      </c>
      <c r="J6" s="111">
        <v>6020</v>
      </c>
      <c r="K6" s="111">
        <v>400</v>
      </c>
      <c r="L6" s="111">
        <f>J6-K6</f>
        <v>5620</v>
      </c>
      <c r="M6" s="1019"/>
    </row>
    <row r="7" spans="1:16" ht="13.9" customHeight="1" thickBot="1">
      <c r="A7" s="81" t="str">
        <f t="shared" si="2"/>
        <v>【短期入所型】高槻市要24h課税</v>
      </c>
      <c r="B7" s="92" t="s">
        <v>196</v>
      </c>
      <c r="C7" s="112" t="s">
        <v>145</v>
      </c>
      <c r="D7" s="107" t="s">
        <v>140</v>
      </c>
      <c r="E7" s="108" t="s">
        <v>112</v>
      </c>
      <c r="F7" s="114" t="s">
        <v>141</v>
      </c>
      <c r="G7" s="109">
        <v>41610</v>
      </c>
      <c r="H7" s="109">
        <v>2000</v>
      </c>
      <c r="I7" s="109">
        <f t="shared" ref="I7:I70" si="3">G7-H7</f>
        <v>39610</v>
      </c>
      <c r="J7" s="109">
        <v>6020</v>
      </c>
      <c r="K7" s="109">
        <v>350</v>
      </c>
      <c r="L7" s="109">
        <f t="shared" ref="L7:L67" si="4">J7-K7</f>
        <v>5670</v>
      </c>
      <c r="M7" s="150"/>
      <c r="P7" s="110" t="s">
        <v>139</v>
      </c>
    </row>
    <row r="8" spans="1:16" ht="13.9" customHeight="1" thickBot="1">
      <c r="A8" s="81" t="str">
        <f t="shared" si="2"/>
        <v>【短期入所型】高槻市要24h非課税</v>
      </c>
      <c r="B8" s="92" t="s">
        <v>196</v>
      </c>
      <c r="C8" s="112" t="s">
        <v>145</v>
      </c>
      <c r="D8" s="107" t="s">
        <v>140</v>
      </c>
      <c r="E8" s="108" t="s">
        <v>112</v>
      </c>
      <c r="F8" s="116" t="s">
        <v>143</v>
      </c>
      <c r="G8" s="120">
        <v>41610</v>
      </c>
      <c r="H8" s="120">
        <v>700</v>
      </c>
      <c r="I8" s="120">
        <f>G8-H8</f>
        <v>40910</v>
      </c>
      <c r="J8" s="120">
        <v>6020</v>
      </c>
      <c r="K8" s="120">
        <v>0</v>
      </c>
      <c r="L8" s="120">
        <f>J8-K8</f>
        <v>6020</v>
      </c>
      <c r="M8" s="1021"/>
      <c r="P8" s="110" t="s">
        <v>145</v>
      </c>
    </row>
    <row r="9" spans="1:16" ht="13.9" customHeight="1" thickBot="1">
      <c r="A9" s="81" t="str">
        <f t="shared" si="2"/>
        <v>【短期入所型】高槻市要24h生活保護</v>
      </c>
      <c r="B9" s="92" t="s">
        <v>196</v>
      </c>
      <c r="C9" s="112" t="s">
        <v>145</v>
      </c>
      <c r="D9" s="107" t="s">
        <v>140</v>
      </c>
      <c r="E9" s="108" t="s">
        <v>112</v>
      </c>
      <c r="F9" s="116" t="s">
        <v>158</v>
      </c>
      <c r="G9" s="120">
        <v>41610</v>
      </c>
      <c r="H9" s="120">
        <v>700</v>
      </c>
      <c r="I9" s="120">
        <f>G9-H9</f>
        <v>40910</v>
      </c>
      <c r="J9" s="120">
        <v>6020</v>
      </c>
      <c r="K9" s="120">
        <v>0</v>
      </c>
      <c r="L9" s="120">
        <f>J9-K9</f>
        <v>6020</v>
      </c>
      <c r="M9" s="1014"/>
      <c r="P9" s="110" t="s">
        <v>146</v>
      </c>
    </row>
    <row r="10" spans="1:16" ht="13.9" customHeight="1" thickBot="1">
      <c r="A10" s="81" t="str">
        <f t="shared" si="2"/>
        <v>【短期入所型】東大阪市要24h課税</v>
      </c>
      <c r="B10" s="92" t="s">
        <v>196</v>
      </c>
      <c r="C10" s="112" t="s">
        <v>146</v>
      </c>
      <c r="D10" s="107" t="s">
        <v>140</v>
      </c>
      <c r="E10" s="108" t="s">
        <v>112</v>
      </c>
      <c r="F10" s="114" t="s">
        <v>141</v>
      </c>
      <c r="G10" s="109">
        <v>41610</v>
      </c>
      <c r="H10" s="109">
        <v>5600</v>
      </c>
      <c r="I10" s="109">
        <f t="shared" si="3"/>
        <v>36010</v>
      </c>
      <c r="J10" s="109">
        <v>6020</v>
      </c>
      <c r="K10" s="109">
        <v>400</v>
      </c>
      <c r="L10" s="109">
        <f t="shared" si="4"/>
        <v>5620</v>
      </c>
      <c r="M10" s="1022" t="s">
        <v>147</v>
      </c>
      <c r="P10" s="110" t="s">
        <v>148</v>
      </c>
    </row>
    <row r="11" spans="1:16" ht="13.9" customHeight="1" thickBot="1">
      <c r="A11" s="81" t="str">
        <f t="shared" si="2"/>
        <v>【短期入所型】東大阪市要24h減免適用</v>
      </c>
      <c r="B11" s="92" t="s">
        <v>196</v>
      </c>
      <c r="C11" s="112" t="s">
        <v>146</v>
      </c>
      <c r="D11" s="107" t="s">
        <v>140</v>
      </c>
      <c r="E11" s="108" t="s">
        <v>112</v>
      </c>
      <c r="F11" s="116" t="s">
        <v>144</v>
      </c>
      <c r="G11" s="111">
        <v>41610</v>
      </c>
      <c r="H11" s="111">
        <v>3100</v>
      </c>
      <c r="I11" s="111">
        <v>38510</v>
      </c>
      <c r="J11" s="111">
        <v>6020</v>
      </c>
      <c r="K11" s="111">
        <v>0</v>
      </c>
      <c r="L11" s="111">
        <v>6020</v>
      </c>
      <c r="M11" s="1023"/>
      <c r="P11" s="110" t="s">
        <v>149</v>
      </c>
    </row>
    <row r="12" spans="1:16" ht="13.9" customHeight="1" thickBot="1">
      <c r="A12" s="81" t="str">
        <f t="shared" si="2"/>
        <v>【短期入所型】東大阪市要24h非課税</v>
      </c>
      <c r="B12" s="92" t="s">
        <v>196</v>
      </c>
      <c r="C12" s="112" t="s">
        <v>146</v>
      </c>
      <c r="D12" s="107" t="s">
        <v>140</v>
      </c>
      <c r="E12" s="108" t="s">
        <v>112</v>
      </c>
      <c r="F12" s="116" t="s">
        <v>143</v>
      </c>
      <c r="G12" s="113">
        <v>41610</v>
      </c>
      <c r="H12" s="113">
        <v>0</v>
      </c>
      <c r="I12" s="113">
        <v>41610</v>
      </c>
      <c r="J12" s="113">
        <v>6020</v>
      </c>
      <c r="K12" s="113">
        <v>0</v>
      </c>
      <c r="L12" s="113">
        <v>6020</v>
      </c>
      <c r="M12" s="1023"/>
      <c r="P12" s="110" t="s">
        <v>150</v>
      </c>
    </row>
    <row r="13" spans="1:16" ht="13.9" customHeight="1" thickBot="1">
      <c r="A13" s="81" t="str">
        <f t="shared" si="2"/>
        <v>【短期入所型】東大阪市要24h生活保護</v>
      </c>
      <c r="B13" s="92" t="s">
        <v>196</v>
      </c>
      <c r="C13" s="112" t="s">
        <v>146</v>
      </c>
      <c r="D13" s="107" t="s">
        <v>140</v>
      </c>
      <c r="E13" s="108" t="s">
        <v>112</v>
      </c>
      <c r="F13" s="116" t="s">
        <v>158</v>
      </c>
      <c r="G13" s="113">
        <v>41610</v>
      </c>
      <c r="H13" s="113">
        <v>0</v>
      </c>
      <c r="I13" s="113">
        <v>41610</v>
      </c>
      <c r="J13" s="113">
        <v>6020</v>
      </c>
      <c r="K13" s="113">
        <v>0</v>
      </c>
      <c r="L13" s="113">
        <v>6020</v>
      </c>
      <c r="M13" s="1024"/>
      <c r="P13" s="110" t="s">
        <v>151</v>
      </c>
    </row>
    <row r="14" spans="1:16" ht="13.9" customHeight="1" thickBot="1">
      <c r="A14" s="81" t="str">
        <f t="shared" si="2"/>
        <v>【短期入所型】枚方市要24h課税</v>
      </c>
      <c r="B14" s="92" t="s">
        <v>196</v>
      </c>
      <c r="C14" s="112" t="s">
        <v>148</v>
      </c>
      <c r="D14" s="107" t="s">
        <v>140</v>
      </c>
      <c r="E14" s="108" t="s">
        <v>112</v>
      </c>
      <c r="F14" s="114" t="s">
        <v>141</v>
      </c>
      <c r="G14" s="109">
        <v>41610</v>
      </c>
      <c r="H14" s="109">
        <v>3100</v>
      </c>
      <c r="I14" s="109">
        <f t="shared" si="3"/>
        <v>38510</v>
      </c>
      <c r="J14" s="109">
        <v>6020</v>
      </c>
      <c r="K14" s="109">
        <v>400</v>
      </c>
      <c r="L14" s="109">
        <f t="shared" si="4"/>
        <v>5620</v>
      </c>
      <c r="M14" s="150"/>
      <c r="P14" s="110" t="s">
        <v>153</v>
      </c>
    </row>
    <row r="15" spans="1:16" ht="13.9" customHeight="1" thickBot="1">
      <c r="A15" s="81" t="str">
        <f t="shared" si="2"/>
        <v>【短期入所型】枚方市要24h非課税</v>
      </c>
      <c r="B15" s="92" t="s">
        <v>196</v>
      </c>
      <c r="C15" s="112" t="s">
        <v>148</v>
      </c>
      <c r="D15" s="107" t="s">
        <v>140</v>
      </c>
      <c r="E15" s="108" t="s">
        <v>112</v>
      </c>
      <c r="F15" s="116" t="s">
        <v>143</v>
      </c>
      <c r="G15" s="120">
        <v>41610</v>
      </c>
      <c r="H15" s="120">
        <v>600</v>
      </c>
      <c r="I15" s="120">
        <f>G15-H15</f>
        <v>41010</v>
      </c>
      <c r="J15" s="120">
        <v>6020</v>
      </c>
      <c r="K15" s="120">
        <v>200</v>
      </c>
      <c r="L15" s="120">
        <f>J15-K15</f>
        <v>5820</v>
      </c>
      <c r="M15" s="1021"/>
      <c r="P15" s="110" t="s">
        <v>156</v>
      </c>
    </row>
    <row r="16" spans="1:16" ht="13.9" customHeight="1" thickBot="1">
      <c r="A16" s="81" t="str">
        <f t="shared" si="2"/>
        <v>【短期入所型】枚方市要24h生活保護</v>
      </c>
      <c r="B16" s="92" t="s">
        <v>196</v>
      </c>
      <c r="C16" s="112" t="s">
        <v>148</v>
      </c>
      <c r="D16" s="107" t="s">
        <v>140</v>
      </c>
      <c r="E16" s="108" t="s">
        <v>112</v>
      </c>
      <c r="F16" s="116" t="s">
        <v>158</v>
      </c>
      <c r="G16" s="120">
        <v>41610</v>
      </c>
      <c r="H16" s="120">
        <v>600</v>
      </c>
      <c r="I16" s="120">
        <f>G16-H16</f>
        <v>41010</v>
      </c>
      <c r="J16" s="120">
        <v>6020</v>
      </c>
      <c r="K16" s="120">
        <v>200</v>
      </c>
      <c r="L16" s="120">
        <f>J16-K16</f>
        <v>5820</v>
      </c>
      <c r="M16" s="1014"/>
      <c r="P16" s="110" t="s">
        <v>159</v>
      </c>
    </row>
    <row r="17" spans="1:16" ht="13.9" customHeight="1" thickBot="1">
      <c r="A17" s="81" t="str">
        <f t="shared" si="2"/>
        <v>【短期入所型】八尾市要24h課税</v>
      </c>
      <c r="B17" s="92" t="s">
        <v>196</v>
      </c>
      <c r="C17" s="112" t="s">
        <v>149</v>
      </c>
      <c r="D17" s="107" t="s">
        <v>140</v>
      </c>
      <c r="E17" s="108" t="s">
        <v>112</v>
      </c>
      <c r="F17" s="114" t="s">
        <v>141</v>
      </c>
      <c r="G17" s="109">
        <v>41610</v>
      </c>
      <c r="H17" s="109">
        <v>3100</v>
      </c>
      <c r="I17" s="109">
        <f t="shared" si="3"/>
        <v>38510</v>
      </c>
      <c r="J17" s="109">
        <v>6020</v>
      </c>
      <c r="K17" s="109">
        <v>400</v>
      </c>
      <c r="L17" s="109">
        <f t="shared" si="4"/>
        <v>5620</v>
      </c>
      <c r="M17" s="1022" t="s">
        <v>212</v>
      </c>
      <c r="P17" s="110" t="s">
        <v>160</v>
      </c>
    </row>
    <row r="18" spans="1:16" ht="13.9" customHeight="1" thickBot="1">
      <c r="A18" s="81" t="str">
        <f t="shared" si="2"/>
        <v>【短期入所型】八尾市要24h非課税</v>
      </c>
      <c r="B18" s="92" t="s">
        <v>196</v>
      </c>
      <c r="C18" s="112" t="s">
        <v>149</v>
      </c>
      <c r="D18" s="107" t="s">
        <v>140</v>
      </c>
      <c r="E18" s="108" t="s">
        <v>112</v>
      </c>
      <c r="F18" s="115" t="s">
        <v>143</v>
      </c>
      <c r="G18" s="113">
        <v>41610</v>
      </c>
      <c r="H18" s="113">
        <v>0</v>
      </c>
      <c r="I18" s="113">
        <f t="shared" si="3"/>
        <v>41610</v>
      </c>
      <c r="J18" s="113">
        <v>6020</v>
      </c>
      <c r="K18" s="113">
        <v>0</v>
      </c>
      <c r="L18" s="113">
        <f t="shared" si="4"/>
        <v>6020</v>
      </c>
      <c r="M18" s="1024"/>
      <c r="P18" s="110" t="s">
        <v>161</v>
      </c>
    </row>
    <row r="19" spans="1:16" ht="13.9" customHeight="1" thickBot="1">
      <c r="A19" s="81" t="str">
        <f t="shared" si="2"/>
        <v>【短期入所型】寝屋川市要24h課税</v>
      </c>
      <c r="B19" s="92" t="s">
        <v>196</v>
      </c>
      <c r="C19" s="112" t="s">
        <v>150</v>
      </c>
      <c r="D19" s="107" t="s">
        <v>140</v>
      </c>
      <c r="E19" s="107" t="s">
        <v>112</v>
      </c>
      <c r="F19" s="114" t="s">
        <v>141</v>
      </c>
      <c r="G19" s="109">
        <v>41610</v>
      </c>
      <c r="H19" s="109">
        <v>5600</v>
      </c>
      <c r="I19" s="109">
        <f t="shared" si="3"/>
        <v>36010</v>
      </c>
      <c r="J19" s="109">
        <v>6020</v>
      </c>
      <c r="K19" s="109">
        <v>400</v>
      </c>
      <c r="L19" s="109">
        <f t="shared" si="4"/>
        <v>5620</v>
      </c>
      <c r="M19" s="1012"/>
      <c r="P19" s="110" t="s">
        <v>162</v>
      </c>
    </row>
    <row r="20" spans="1:16" ht="13.9" customHeight="1" thickBot="1">
      <c r="A20" s="81" t="str">
        <f t="shared" si="2"/>
        <v>【短期入所型】寝屋川市要24h減免適用</v>
      </c>
      <c r="B20" s="92" t="s">
        <v>196</v>
      </c>
      <c r="C20" s="112" t="s">
        <v>150</v>
      </c>
      <c r="D20" s="107" t="s">
        <v>140</v>
      </c>
      <c r="E20" s="107" t="s">
        <v>112</v>
      </c>
      <c r="F20" s="116" t="s">
        <v>191</v>
      </c>
      <c r="G20" s="151">
        <v>41610</v>
      </c>
      <c r="H20" s="151">
        <v>3100</v>
      </c>
      <c r="I20" s="151">
        <v>38510</v>
      </c>
      <c r="J20" s="151">
        <v>6020</v>
      </c>
      <c r="K20" s="151">
        <v>0</v>
      </c>
      <c r="L20" s="151">
        <v>6020</v>
      </c>
      <c r="M20" s="1013"/>
      <c r="P20" s="110" t="s">
        <v>164</v>
      </c>
    </row>
    <row r="21" spans="1:16" ht="13.9" customHeight="1" thickBot="1">
      <c r="A21" s="81" t="str">
        <f t="shared" si="2"/>
        <v>【短期入所型】寝屋川市要24h非課税</v>
      </c>
      <c r="B21" s="92" t="s">
        <v>196</v>
      </c>
      <c r="C21" s="112" t="s">
        <v>150</v>
      </c>
      <c r="D21" s="107" t="s">
        <v>140</v>
      </c>
      <c r="E21" s="107" t="s">
        <v>112</v>
      </c>
      <c r="F21" s="116" t="s">
        <v>143</v>
      </c>
      <c r="G21" s="111">
        <v>41610</v>
      </c>
      <c r="H21" s="111">
        <v>600</v>
      </c>
      <c r="I21" s="111">
        <f t="shared" ref="I21" si="5">G21-H21</f>
        <v>41010</v>
      </c>
      <c r="J21" s="111">
        <v>6020</v>
      </c>
      <c r="K21" s="111">
        <v>0</v>
      </c>
      <c r="L21" s="111">
        <f t="shared" ref="L21" si="6">J21-K21</f>
        <v>6020</v>
      </c>
      <c r="M21" s="1013"/>
      <c r="P21" s="110" t="s">
        <v>165</v>
      </c>
    </row>
    <row r="22" spans="1:16" ht="13.9" customHeight="1" thickBot="1">
      <c r="A22" s="81" t="str">
        <f t="shared" si="2"/>
        <v>【短期入所型】能勢町不要24h</v>
      </c>
      <c r="B22" s="92" t="s">
        <v>196</v>
      </c>
      <c r="C22" s="112" t="s">
        <v>151</v>
      </c>
      <c r="D22" s="107" t="s">
        <v>152</v>
      </c>
      <c r="E22" s="107" t="s">
        <v>112</v>
      </c>
      <c r="F22" s="114"/>
      <c r="G22" s="109">
        <v>40110</v>
      </c>
      <c r="H22" s="109">
        <v>3000</v>
      </c>
      <c r="I22" s="109">
        <f t="shared" si="3"/>
        <v>37110</v>
      </c>
      <c r="J22" s="109">
        <v>6020</v>
      </c>
      <c r="K22" s="109">
        <v>1000</v>
      </c>
      <c r="L22" s="109">
        <f t="shared" si="4"/>
        <v>5020</v>
      </c>
      <c r="M22" s="1012"/>
      <c r="P22" s="110" t="s">
        <v>166</v>
      </c>
    </row>
    <row r="23" spans="1:16" ht="13.9" customHeight="1" thickBot="1">
      <c r="A23" s="81" t="str">
        <f t="shared" si="2"/>
        <v>【短期入所型】能勢町不要24h非課税</v>
      </c>
      <c r="B23" s="92" t="s">
        <v>196</v>
      </c>
      <c r="C23" s="112" t="s">
        <v>151</v>
      </c>
      <c r="D23" s="107" t="s">
        <v>152</v>
      </c>
      <c r="E23" s="107" t="s">
        <v>112</v>
      </c>
      <c r="F23" s="116" t="s">
        <v>143</v>
      </c>
      <c r="G23" s="113">
        <v>40110</v>
      </c>
      <c r="H23" s="113">
        <v>0</v>
      </c>
      <c r="I23" s="113">
        <f t="shared" si="3"/>
        <v>40110</v>
      </c>
      <c r="J23" s="113">
        <v>6020</v>
      </c>
      <c r="K23" s="113">
        <v>0</v>
      </c>
      <c r="L23" s="113">
        <f t="shared" si="4"/>
        <v>6020</v>
      </c>
      <c r="M23" s="1013"/>
      <c r="P23" s="110" t="s">
        <v>167</v>
      </c>
    </row>
    <row r="24" spans="1:16" ht="13.9" customHeight="1" thickBot="1">
      <c r="A24" s="81" t="str">
        <f t="shared" si="2"/>
        <v>【短期入所型】能勢町不要24h生活保護</v>
      </c>
      <c r="B24" s="92" t="s">
        <v>196</v>
      </c>
      <c r="C24" s="112" t="s">
        <v>151</v>
      </c>
      <c r="D24" s="107" t="s">
        <v>152</v>
      </c>
      <c r="E24" s="107" t="s">
        <v>112</v>
      </c>
      <c r="F24" s="116" t="s">
        <v>158</v>
      </c>
      <c r="G24" s="113">
        <v>40110</v>
      </c>
      <c r="H24" s="113">
        <v>0</v>
      </c>
      <c r="I24" s="113">
        <f t="shared" si="3"/>
        <v>40110</v>
      </c>
      <c r="J24" s="113">
        <v>6020</v>
      </c>
      <c r="K24" s="113">
        <v>0</v>
      </c>
      <c r="L24" s="113">
        <f t="shared" si="4"/>
        <v>6020</v>
      </c>
      <c r="M24" s="1014"/>
      <c r="P24" s="110" t="s">
        <v>168</v>
      </c>
    </row>
    <row r="25" spans="1:16" ht="13.9" customHeight="1" thickBot="1">
      <c r="A25" s="81" t="str">
        <f t="shared" si="2"/>
        <v>【短期入所型】摂津市要33h課税</v>
      </c>
      <c r="B25" s="92" t="s">
        <v>196</v>
      </c>
      <c r="C25" s="112" t="s">
        <v>153</v>
      </c>
      <c r="D25" s="107" t="s">
        <v>140</v>
      </c>
      <c r="E25" s="107" t="s">
        <v>116</v>
      </c>
      <c r="F25" s="114" t="s">
        <v>141</v>
      </c>
      <c r="G25" s="109">
        <v>61140</v>
      </c>
      <c r="H25" s="109">
        <v>3500</v>
      </c>
      <c r="I25" s="109">
        <f t="shared" si="3"/>
        <v>57640</v>
      </c>
      <c r="J25" s="109">
        <v>8950</v>
      </c>
      <c r="K25" s="109">
        <v>400</v>
      </c>
      <c r="L25" s="109">
        <f t="shared" si="4"/>
        <v>8550</v>
      </c>
      <c r="M25" s="1015" t="s">
        <v>154</v>
      </c>
      <c r="P25" s="110" t="s">
        <v>169</v>
      </c>
    </row>
    <row r="26" spans="1:16" ht="13.9" customHeight="1" thickBot="1">
      <c r="A26" s="81" t="str">
        <f t="shared" si="2"/>
        <v>【短期入所型】摂津市要33h課税（７日利用時の６日目）</v>
      </c>
      <c r="B26" s="92" t="s">
        <v>196</v>
      </c>
      <c r="C26" s="112" t="s">
        <v>153</v>
      </c>
      <c r="D26" s="107" t="s">
        <v>140</v>
      </c>
      <c r="E26" s="107" t="s">
        <v>116</v>
      </c>
      <c r="F26" s="152" t="s">
        <v>155</v>
      </c>
      <c r="G26" s="111">
        <v>61140</v>
      </c>
      <c r="H26" s="111">
        <v>6000</v>
      </c>
      <c r="I26" s="111">
        <f t="shared" si="3"/>
        <v>55140</v>
      </c>
      <c r="J26" s="111">
        <v>8950</v>
      </c>
      <c r="K26" s="111">
        <v>400</v>
      </c>
      <c r="L26" s="111">
        <f t="shared" si="4"/>
        <v>8550</v>
      </c>
      <c r="M26" s="1016"/>
      <c r="P26" s="110" t="s">
        <v>170</v>
      </c>
    </row>
    <row r="27" spans="1:16" ht="13.9" customHeight="1" thickBot="1">
      <c r="A27" s="81" t="str">
        <f t="shared" si="2"/>
        <v>【短期入所型】摂津市要33h非課税</v>
      </c>
      <c r="B27" s="92" t="s">
        <v>196</v>
      </c>
      <c r="C27" s="112" t="s">
        <v>153</v>
      </c>
      <c r="D27" s="107" t="s">
        <v>140</v>
      </c>
      <c r="E27" s="107" t="s">
        <v>116</v>
      </c>
      <c r="F27" s="116" t="s">
        <v>143</v>
      </c>
      <c r="G27" s="113">
        <v>61140</v>
      </c>
      <c r="H27" s="113">
        <v>2500</v>
      </c>
      <c r="I27" s="113">
        <f t="shared" si="3"/>
        <v>58640</v>
      </c>
      <c r="J27" s="113">
        <v>8950</v>
      </c>
      <c r="K27" s="113">
        <v>0</v>
      </c>
      <c r="L27" s="113">
        <f t="shared" si="4"/>
        <v>8950</v>
      </c>
      <c r="M27" s="1016"/>
      <c r="P27" s="110" t="s">
        <v>173</v>
      </c>
    </row>
    <row r="28" spans="1:16" ht="13.9" customHeight="1" thickBot="1">
      <c r="A28" s="81" t="str">
        <f t="shared" si="2"/>
        <v>【短期入所型】摂津市要33h生活保護</v>
      </c>
      <c r="B28" s="92" t="s">
        <v>196</v>
      </c>
      <c r="C28" s="112" t="s">
        <v>153</v>
      </c>
      <c r="D28" s="107" t="s">
        <v>140</v>
      </c>
      <c r="E28" s="107" t="s">
        <v>116</v>
      </c>
      <c r="F28" s="116" t="s">
        <v>158</v>
      </c>
      <c r="G28" s="113">
        <v>61140</v>
      </c>
      <c r="H28" s="113">
        <v>2500</v>
      </c>
      <c r="I28" s="113">
        <f t="shared" si="3"/>
        <v>58640</v>
      </c>
      <c r="J28" s="113">
        <v>8950</v>
      </c>
      <c r="K28" s="113">
        <v>0</v>
      </c>
      <c r="L28" s="113">
        <f t="shared" si="4"/>
        <v>8950</v>
      </c>
      <c r="M28" s="1017"/>
      <c r="P28" s="110" t="s">
        <v>174</v>
      </c>
    </row>
    <row r="29" spans="1:16" ht="13.9" customHeight="1" thickBot="1">
      <c r="A29" s="81" t="str">
        <f t="shared" si="2"/>
        <v>【短期入所型】守口市不要24h課税</v>
      </c>
      <c r="B29" s="92" t="s">
        <v>196</v>
      </c>
      <c r="C29" s="106" t="s">
        <v>156</v>
      </c>
      <c r="D29" s="108" t="s">
        <v>152</v>
      </c>
      <c r="E29" s="108" t="s">
        <v>112</v>
      </c>
      <c r="F29" s="114" t="s">
        <v>141</v>
      </c>
      <c r="G29" s="153">
        <v>40110</v>
      </c>
      <c r="H29" s="153">
        <v>4000</v>
      </c>
      <c r="I29" s="153">
        <f t="shared" si="3"/>
        <v>36110</v>
      </c>
      <c r="J29" s="153">
        <v>6020</v>
      </c>
      <c r="K29" s="153">
        <v>1000</v>
      </c>
      <c r="L29" s="153">
        <f t="shared" si="4"/>
        <v>5020</v>
      </c>
      <c r="M29" s="1018" t="s">
        <v>157</v>
      </c>
      <c r="P29" s="110" t="s">
        <v>175</v>
      </c>
    </row>
    <row r="30" spans="1:16" ht="13.9" customHeight="1" thickBot="1">
      <c r="A30" s="81" t="str">
        <f t="shared" si="2"/>
        <v>【短期入所型】守口市不要24h課税（追泊）</v>
      </c>
      <c r="B30" s="92" t="s">
        <v>196</v>
      </c>
      <c r="C30" s="106" t="s">
        <v>156</v>
      </c>
      <c r="D30" s="108" t="s">
        <v>152</v>
      </c>
      <c r="E30" s="108" t="s">
        <v>112</v>
      </c>
      <c r="F30" s="116" t="s">
        <v>213</v>
      </c>
      <c r="G30" s="154">
        <v>40110</v>
      </c>
      <c r="H30" s="154">
        <v>2000</v>
      </c>
      <c r="I30" s="154">
        <f t="shared" si="3"/>
        <v>38110</v>
      </c>
      <c r="J30" s="154">
        <v>6020</v>
      </c>
      <c r="K30" s="154">
        <v>500</v>
      </c>
      <c r="L30" s="154">
        <f t="shared" si="4"/>
        <v>5520</v>
      </c>
      <c r="M30" s="1019"/>
      <c r="P30" s="110" t="s">
        <v>176</v>
      </c>
    </row>
    <row r="31" spans="1:16" ht="13.9" customHeight="1" thickBot="1">
      <c r="A31" s="81" t="str">
        <f t="shared" si="2"/>
        <v>【短期入所型】守口市不要24h生活保護</v>
      </c>
      <c r="B31" s="92" t="s">
        <v>196</v>
      </c>
      <c r="C31" s="106" t="s">
        <v>156</v>
      </c>
      <c r="D31" s="108" t="s">
        <v>152</v>
      </c>
      <c r="E31" s="108" t="s">
        <v>112</v>
      </c>
      <c r="F31" s="155" t="s">
        <v>158</v>
      </c>
      <c r="G31" s="154">
        <v>40110</v>
      </c>
      <c r="H31" s="154">
        <v>2000</v>
      </c>
      <c r="I31" s="154">
        <f t="shared" si="3"/>
        <v>38110</v>
      </c>
      <c r="J31" s="154">
        <v>6020</v>
      </c>
      <c r="K31" s="154">
        <v>500</v>
      </c>
      <c r="L31" s="154">
        <f t="shared" si="4"/>
        <v>5520</v>
      </c>
      <c r="M31" s="1019"/>
      <c r="P31" s="110" t="s">
        <v>177</v>
      </c>
    </row>
    <row r="32" spans="1:16" ht="13.9" customHeight="1" thickBot="1">
      <c r="A32" s="81" t="str">
        <f t="shared" si="2"/>
        <v>【短期入所型】守口市不要24h生保（追泊）</v>
      </c>
      <c r="B32" s="92" t="s">
        <v>196</v>
      </c>
      <c r="C32" s="106" t="s">
        <v>156</v>
      </c>
      <c r="D32" s="108" t="s">
        <v>152</v>
      </c>
      <c r="E32" s="108" t="s">
        <v>112</v>
      </c>
      <c r="F32" s="115" t="s">
        <v>214</v>
      </c>
      <c r="G32" s="156">
        <v>40110</v>
      </c>
      <c r="H32" s="156">
        <v>1000</v>
      </c>
      <c r="I32" s="156">
        <f t="shared" si="3"/>
        <v>39110</v>
      </c>
      <c r="J32" s="156">
        <v>6020</v>
      </c>
      <c r="K32" s="156">
        <v>500</v>
      </c>
      <c r="L32" s="156">
        <f t="shared" si="4"/>
        <v>5520</v>
      </c>
      <c r="M32" s="1020"/>
      <c r="P32" s="110" t="s">
        <v>180</v>
      </c>
    </row>
    <row r="33" spans="1:16" ht="13.9" customHeight="1" thickBot="1">
      <c r="A33" s="81" t="str">
        <f t="shared" si="2"/>
        <v>【短期入所型】門真市要24h課税</v>
      </c>
      <c r="B33" s="92" t="s">
        <v>196</v>
      </c>
      <c r="C33" s="112" t="s">
        <v>159</v>
      </c>
      <c r="D33" s="107" t="s">
        <v>140</v>
      </c>
      <c r="E33" s="107" t="s">
        <v>112</v>
      </c>
      <c r="F33" s="114" t="s">
        <v>141</v>
      </c>
      <c r="G33" s="109">
        <v>41610</v>
      </c>
      <c r="H33" s="109">
        <v>4000</v>
      </c>
      <c r="I33" s="109">
        <f t="shared" si="3"/>
        <v>37610</v>
      </c>
      <c r="J33" s="109">
        <v>6020</v>
      </c>
      <c r="K33" s="109">
        <v>400</v>
      </c>
      <c r="L33" s="109">
        <f t="shared" si="4"/>
        <v>5620</v>
      </c>
      <c r="M33" s="1012"/>
      <c r="P33" s="110" t="s">
        <v>181</v>
      </c>
    </row>
    <row r="34" spans="1:16" ht="13.9" customHeight="1" thickBot="1">
      <c r="A34" s="81" t="str">
        <f t="shared" si="2"/>
        <v>【短期入所型】門真市要24h非課税</v>
      </c>
      <c r="B34" s="92" t="s">
        <v>196</v>
      </c>
      <c r="C34" s="112" t="s">
        <v>159</v>
      </c>
      <c r="D34" s="107" t="s">
        <v>140</v>
      </c>
      <c r="E34" s="107" t="s">
        <v>112</v>
      </c>
      <c r="F34" s="116" t="s">
        <v>143</v>
      </c>
      <c r="G34" s="113">
        <v>41610</v>
      </c>
      <c r="H34" s="113">
        <v>2000</v>
      </c>
      <c r="I34" s="113">
        <f t="shared" si="3"/>
        <v>39610</v>
      </c>
      <c r="J34" s="113">
        <v>6020</v>
      </c>
      <c r="K34" s="113">
        <v>200</v>
      </c>
      <c r="L34" s="113">
        <f t="shared" si="4"/>
        <v>5820</v>
      </c>
      <c r="M34" s="1013"/>
      <c r="P34" s="110" t="s">
        <v>182</v>
      </c>
    </row>
    <row r="35" spans="1:16" ht="13.9" customHeight="1" thickBot="1">
      <c r="A35" s="81" t="str">
        <f t="shared" si="2"/>
        <v>【短期入所型】門真市要24h生活保護</v>
      </c>
      <c r="B35" s="92" t="s">
        <v>196</v>
      </c>
      <c r="C35" s="112" t="s">
        <v>159</v>
      </c>
      <c r="D35" s="107" t="s">
        <v>140</v>
      </c>
      <c r="E35" s="107" t="s">
        <v>112</v>
      </c>
      <c r="F35" s="116" t="s">
        <v>158</v>
      </c>
      <c r="G35" s="113">
        <v>41610</v>
      </c>
      <c r="H35" s="113">
        <v>2000</v>
      </c>
      <c r="I35" s="113">
        <f t="shared" si="3"/>
        <v>39610</v>
      </c>
      <c r="J35" s="113">
        <v>6020</v>
      </c>
      <c r="K35" s="113">
        <v>200</v>
      </c>
      <c r="L35" s="113">
        <f t="shared" si="4"/>
        <v>5820</v>
      </c>
      <c r="M35" s="1014"/>
      <c r="P35" s="110" t="s">
        <v>183</v>
      </c>
    </row>
    <row r="36" spans="1:16" ht="13.9" customHeight="1" thickBot="1">
      <c r="A36" s="81" t="str">
        <f t="shared" si="2"/>
        <v>【短期入所型】大東市不要24h課税</v>
      </c>
      <c r="B36" s="92" t="s">
        <v>196</v>
      </c>
      <c r="C36" s="112" t="s">
        <v>160</v>
      </c>
      <c r="D36" s="107" t="s">
        <v>152</v>
      </c>
      <c r="E36" s="107" t="s">
        <v>112</v>
      </c>
      <c r="F36" s="114" t="s">
        <v>141</v>
      </c>
      <c r="G36" s="109">
        <v>40110</v>
      </c>
      <c r="H36" s="109">
        <v>1500</v>
      </c>
      <c r="I36" s="109">
        <f t="shared" si="3"/>
        <v>38610</v>
      </c>
      <c r="J36" s="109">
        <v>6020</v>
      </c>
      <c r="K36" s="109">
        <v>400</v>
      </c>
      <c r="L36" s="109">
        <f t="shared" si="4"/>
        <v>5620</v>
      </c>
      <c r="M36" s="1012"/>
      <c r="P36" s="110" t="s">
        <v>184</v>
      </c>
    </row>
    <row r="37" spans="1:16" ht="13.9" customHeight="1" thickBot="1">
      <c r="A37" s="81" t="str">
        <f t="shared" si="2"/>
        <v>【短期入所型】大東市不要24h非課税</v>
      </c>
      <c r="B37" s="92" t="s">
        <v>196</v>
      </c>
      <c r="C37" s="112" t="s">
        <v>160</v>
      </c>
      <c r="D37" s="107" t="s">
        <v>152</v>
      </c>
      <c r="E37" s="107" t="s">
        <v>112</v>
      </c>
      <c r="F37" s="116" t="s">
        <v>143</v>
      </c>
      <c r="G37" s="111">
        <v>40110</v>
      </c>
      <c r="H37" s="111">
        <v>500</v>
      </c>
      <c r="I37" s="111">
        <f>G37-H37</f>
        <v>39610</v>
      </c>
      <c r="J37" s="111">
        <v>6020</v>
      </c>
      <c r="K37" s="111">
        <v>0</v>
      </c>
      <c r="L37" s="111">
        <f>J37-K37</f>
        <v>6020</v>
      </c>
      <c r="M37" s="1013"/>
      <c r="P37" s="110" t="s">
        <v>185</v>
      </c>
    </row>
    <row r="38" spans="1:16" ht="13.9" customHeight="1" thickBot="1">
      <c r="A38" s="81" t="str">
        <f t="shared" si="2"/>
        <v>【短期入所型】四條畷市不要24h課税</v>
      </c>
      <c r="B38" s="92" t="s">
        <v>196</v>
      </c>
      <c r="C38" s="112" t="s">
        <v>161</v>
      </c>
      <c r="D38" s="107" t="s">
        <v>152</v>
      </c>
      <c r="E38" s="107" t="s">
        <v>112</v>
      </c>
      <c r="F38" s="114" t="s">
        <v>141</v>
      </c>
      <c r="G38" s="109">
        <v>40110</v>
      </c>
      <c r="H38" s="109">
        <v>4000</v>
      </c>
      <c r="I38" s="109">
        <f t="shared" si="3"/>
        <v>36110</v>
      </c>
      <c r="J38" s="109">
        <v>6020</v>
      </c>
      <c r="K38" s="109">
        <v>600</v>
      </c>
      <c r="L38" s="109">
        <f t="shared" si="4"/>
        <v>5420</v>
      </c>
      <c r="M38" s="1012"/>
      <c r="P38" s="110" t="s">
        <v>186</v>
      </c>
    </row>
    <row r="39" spans="1:16" ht="13.9" customHeight="1" thickBot="1">
      <c r="A39" s="81" t="str">
        <f t="shared" si="2"/>
        <v>【短期入所型】四條畷市不要24h非課税</v>
      </c>
      <c r="B39" s="92" t="s">
        <v>196</v>
      </c>
      <c r="C39" s="112" t="s">
        <v>161</v>
      </c>
      <c r="D39" s="107" t="s">
        <v>152</v>
      </c>
      <c r="E39" s="107" t="s">
        <v>112</v>
      </c>
      <c r="F39" s="115" t="s">
        <v>143</v>
      </c>
      <c r="G39" s="113">
        <v>40110</v>
      </c>
      <c r="H39" s="113">
        <v>2000</v>
      </c>
      <c r="I39" s="113">
        <f t="shared" si="3"/>
        <v>38110</v>
      </c>
      <c r="J39" s="113">
        <v>6020</v>
      </c>
      <c r="K39" s="113">
        <v>0</v>
      </c>
      <c r="L39" s="113">
        <f t="shared" si="4"/>
        <v>6020</v>
      </c>
      <c r="M39" s="1014"/>
      <c r="P39" s="110" t="s">
        <v>187</v>
      </c>
    </row>
    <row r="40" spans="1:16" ht="13.9" customHeight="1" thickBot="1">
      <c r="A40" s="81" t="str">
        <f t="shared" si="2"/>
        <v>【短期入所型】松原市不要24h課税</v>
      </c>
      <c r="B40" s="92" t="s">
        <v>196</v>
      </c>
      <c r="C40" s="112" t="s">
        <v>162</v>
      </c>
      <c r="D40" s="107" t="s">
        <v>152</v>
      </c>
      <c r="E40" s="107" t="s">
        <v>112</v>
      </c>
      <c r="F40" s="114" t="s">
        <v>141</v>
      </c>
      <c r="G40" s="109">
        <v>40110</v>
      </c>
      <c r="H40" s="109">
        <v>5000</v>
      </c>
      <c r="I40" s="109">
        <f t="shared" si="3"/>
        <v>35110</v>
      </c>
      <c r="J40" s="109">
        <v>6020</v>
      </c>
      <c r="K40" s="109">
        <v>200</v>
      </c>
      <c r="L40" s="109">
        <f t="shared" si="4"/>
        <v>5820</v>
      </c>
      <c r="M40" s="1012"/>
      <c r="P40" s="110" t="s">
        <v>188</v>
      </c>
    </row>
    <row r="41" spans="1:16" ht="13.9" customHeight="1" thickBot="1">
      <c r="A41" s="81" t="str">
        <f t="shared" si="2"/>
        <v>【短期入所型】松原市不要24h非課税</v>
      </c>
      <c r="B41" s="92" t="s">
        <v>196</v>
      </c>
      <c r="C41" s="112" t="s">
        <v>162</v>
      </c>
      <c r="D41" s="107" t="s">
        <v>152</v>
      </c>
      <c r="E41" s="107" t="s">
        <v>112</v>
      </c>
      <c r="F41" s="116" t="s">
        <v>143</v>
      </c>
      <c r="G41" s="111">
        <v>40110</v>
      </c>
      <c r="H41" s="111">
        <v>2500</v>
      </c>
      <c r="I41" s="111">
        <f t="shared" si="3"/>
        <v>37610</v>
      </c>
      <c r="J41" s="111">
        <v>6020</v>
      </c>
      <c r="K41" s="111">
        <v>100</v>
      </c>
      <c r="L41" s="111">
        <f t="shared" si="4"/>
        <v>5920</v>
      </c>
      <c r="M41" s="1013"/>
    </row>
    <row r="42" spans="1:16" ht="13.9" customHeight="1" thickBot="1">
      <c r="A42" s="81" t="str">
        <f t="shared" si="2"/>
        <v>【短期入所型】松原市不要24h生活保護</v>
      </c>
      <c r="B42" s="92" t="s">
        <v>196</v>
      </c>
      <c r="C42" s="112" t="s">
        <v>162</v>
      </c>
      <c r="D42" s="107" t="s">
        <v>152</v>
      </c>
      <c r="E42" s="107" t="s">
        <v>112</v>
      </c>
      <c r="F42" s="115" t="s">
        <v>163</v>
      </c>
      <c r="G42" s="113">
        <v>40110</v>
      </c>
      <c r="H42" s="113">
        <v>0</v>
      </c>
      <c r="I42" s="113">
        <f t="shared" si="3"/>
        <v>40110</v>
      </c>
      <c r="J42" s="113">
        <v>6020</v>
      </c>
      <c r="K42" s="113">
        <v>0</v>
      </c>
      <c r="L42" s="113">
        <f t="shared" si="4"/>
        <v>6020</v>
      </c>
      <c r="M42" s="1014"/>
      <c r="P42" s="81" t="s">
        <v>285</v>
      </c>
    </row>
    <row r="43" spans="1:16" ht="13.9" customHeight="1" thickBot="1">
      <c r="A43" s="81" t="str">
        <f t="shared" si="2"/>
        <v>【短期入所型】柏原市要24h課税</v>
      </c>
      <c r="B43" s="92" t="s">
        <v>196</v>
      </c>
      <c r="C43" s="112" t="s">
        <v>164</v>
      </c>
      <c r="D43" s="107" t="s">
        <v>140</v>
      </c>
      <c r="E43" s="107" t="s">
        <v>112</v>
      </c>
      <c r="F43" s="114" t="s">
        <v>141</v>
      </c>
      <c r="G43" s="109">
        <v>41610</v>
      </c>
      <c r="H43" s="109">
        <v>5000</v>
      </c>
      <c r="I43" s="109">
        <f t="shared" si="3"/>
        <v>36610</v>
      </c>
      <c r="J43" s="109">
        <v>6020</v>
      </c>
      <c r="K43" s="109">
        <v>400</v>
      </c>
      <c r="L43" s="109">
        <f t="shared" si="4"/>
        <v>5620</v>
      </c>
      <c r="M43" s="1012"/>
      <c r="P43" s="81" t="s">
        <v>293</v>
      </c>
    </row>
    <row r="44" spans="1:16" ht="13.9" customHeight="1" thickBot="1">
      <c r="A44" s="81" t="str">
        <f t="shared" si="2"/>
        <v>【短期入所型】柏原市要24h非課税</v>
      </c>
      <c r="B44" s="92" t="s">
        <v>196</v>
      </c>
      <c r="C44" s="112" t="s">
        <v>164</v>
      </c>
      <c r="D44" s="107" t="s">
        <v>140</v>
      </c>
      <c r="E44" s="107" t="s">
        <v>112</v>
      </c>
      <c r="F44" s="116" t="s">
        <v>143</v>
      </c>
      <c r="G44" s="111">
        <v>41610</v>
      </c>
      <c r="H44" s="111">
        <v>0</v>
      </c>
      <c r="I44" s="111">
        <f t="shared" si="3"/>
        <v>41610</v>
      </c>
      <c r="J44" s="111">
        <v>6020</v>
      </c>
      <c r="K44" s="111">
        <v>400</v>
      </c>
      <c r="L44" s="111">
        <f t="shared" si="4"/>
        <v>5620</v>
      </c>
      <c r="M44" s="1013"/>
      <c r="P44" s="81" t="s">
        <v>294</v>
      </c>
    </row>
    <row r="45" spans="1:16" ht="13.9" customHeight="1" thickBot="1">
      <c r="A45" s="81" t="str">
        <f t="shared" si="2"/>
        <v>【短期入所型】柏原市要24h生活保護</v>
      </c>
      <c r="B45" s="92" t="s">
        <v>196</v>
      </c>
      <c r="C45" s="112" t="s">
        <v>164</v>
      </c>
      <c r="D45" s="107" t="s">
        <v>140</v>
      </c>
      <c r="E45" s="107" t="s">
        <v>112</v>
      </c>
      <c r="F45" s="115" t="s">
        <v>158</v>
      </c>
      <c r="G45" s="113">
        <v>41610</v>
      </c>
      <c r="H45" s="113">
        <v>0</v>
      </c>
      <c r="I45" s="113">
        <f t="shared" si="3"/>
        <v>41610</v>
      </c>
      <c r="J45" s="113">
        <v>6020</v>
      </c>
      <c r="K45" s="113">
        <v>0</v>
      </c>
      <c r="L45" s="113">
        <f t="shared" si="4"/>
        <v>6020</v>
      </c>
      <c r="M45" s="1014"/>
      <c r="P45" s="81" t="s">
        <v>288</v>
      </c>
    </row>
    <row r="46" spans="1:16" ht="13.9" customHeight="1" thickBot="1">
      <c r="A46" s="81" t="str">
        <f t="shared" si="2"/>
        <v>【短期入所型】柏原市要33h課税</v>
      </c>
      <c r="B46" s="92" t="s">
        <v>196</v>
      </c>
      <c r="C46" s="112" t="s">
        <v>164</v>
      </c>
      <c r="D46" s="107" t="s">
        <v>140</v>
      </c>
      <c r="E46" s="107" t="s">
        <v>116</v>
      </c>
      <c r="F46" s="114" t="s">
        <v>141</v>
      </c>
      <c r="G46" s="109">
        <v>61140</v>
      </c>
      <c r="H46" s="109">
        <v>6000</v>
      </c>
      <c r="I46" s="109">
        <f t="shared" si="3"/>
        <v>55140</v>
      </c>
      <c r="J46" s="109">
        <v>8950</v>
      </c>
      <c r="K46" s="109">
        <v>800</v>
      </c>
      <c r="L46" s="109">
        <f t="shared" si="4"/>
        <v>8150</v>
      </c>
      <c r="M46" s="1012"/>
      <c r="P46" s="81" t="s">
        <v>289</v>
      </c>
    </row>
    <row r="47" spans="1:16" ht="13.9" customHeight="1" thickBot="1">
      <c r="A47" s="81" t="str">
        <f t="shared" si="2"/>
        <v>【短期入所型】柏原市要33h非課税</v>
      </c>
      <c r="B47" s="92" t="s">
        <v>196</v>
      </c>
      <c r="C47" s="112" t="s">
        <v>164</v>
      </c>
      <c r="D47" s="107" t="s">
        <v>140</v>
      </c>
      <c r="E47" s="107" t="s">
        <v>116</v>
      </c>
      <c r="F47" s="116" t="s">
        <v>143</v>
      </c>
      <c r="G47" s="111">
        <v>61140</v>
      </c>
      <c r="H47" s="111">
        <v>1000</v>
      </c>
      <c r="I47" s="111">
        <f t="shared" si="3"/>
        <v>60140</v>
      </c>
      <c r="J47" s="111">
        <v>8950</v>
      </c>
      <c r="K47" s="111">
        <v>800</v>
      </c>
      <c r="L47" s="111">
        <f t="shared" si="4"/>
        <v>8150</v>
      </c>
      <c r="M47" s="1013"/>
      <c r="P47" s="81" t="s">
        <v>290</v>
      </c>
    </row>
    <row r="48" spans="1:16" ht="13.9" customHeight="1" thickBot="1">
      <c r="A48" s="81" t="str">
        <f t="shared" si="2"/>
        <v>【短期入所型】柏原市要33h生活保護</v>
      </c>
      <c r="B48" s="92" t="s">
        <v>196</v>
      </c>
      <c r="C48" s="112" t="s">
        <v>164</v>
      </c>
      <c r="D48" s="107" t="s">
        <v>140</v>
      </c>
      <c r="E48" s="107" t="s">
        <v>116</v>
      </c>
      <c r="F48" s="115" t="s">
        <v>158</v>
      </c>
      <c r="G48" s="113">
        <v>61140</v>
      </c>
      <c r="H48" s="113">
        <v>0</v>
      </c>
      <c r="I48" s="113">
        <f t="shared" si="3"/>
        <v>61140</v>
      </c>
      <c r="J48" s="113">
        <v>8950</v>
      </c>
      <c r="K48" s="113">
        <v>0</v>
      </c>
      <c r="L48" s="113">
        <f t="shared" si="4"/>
        <v>8950</v>
      </c>
      <c r="M48" s="1014"/>
      <c r="P48" s="81" t="s">
        <v>291</v>
      </c>
    </row>
    <row r="49" spans="1:16" ht="13.9" customHeight="1" thickBot="1">
      <c r="A49" s="81" t="str">
        <f t="shared" si="2"/>
        <v>【短期入所型】羽曳野市不要24h課税</v>
      </c>
      <c r="B49" s="92" t="s">
        <v>196</v>
      </c>
      <c r="C49" s="112" t="s">
        <v>165</v>
      </c>
      <c r="D49" s="107" t="s">
        <v>152</v>
      </c>
      <c r="E49" s="107" t="s">
        <v>112</v>
      </c>
      <c r="F49" s="114" t="s">
        <v>141</v>
      </c>
      <c r="G49" s="109">
        <v>40110</v>
      </c>
      <c r="H49" s="109">
        <v>2500</v>
      </c>
      <c r="I49" s="109">
        <f t="shared" si="3"/>
        <v>37610</v>
      </c>
      <c r="J49" s="109">
        <v>6020</v>
      </c>
      <c r="K49" s="109">
        <v>300</v>
      </c>
      <c r="L49" s="109">
        <f t="shared" si="4"/>
        <v>5720</v>
      </c>
      <c r="M49" s="1012"/>
      <c r="P49" s="81" t="s">
        <v>287</v>
      </c>
    </row>
    <row r="50" spans="1:16" ht="13.9" customHeight="1" thickBot="1">
      <c r="A50" s="81" t="str">
        <f t="shared" si="2"/>
        <v>【短期入所型】羽曳野市不要24h非課税</v>
      </c>
      <c r="B50" s="92" t="s">
        <v>196</v>
      </c>
      <c r="C50" s="112" t="s">
        <v>165</v>
      </c>
      <c r="D50" s="107" t="s">
        <v>152</v>
      </c>
      <c r="E50" s="107" t="s">
        <v>112</v>
      </c>
      <c r="F50" s="116" t="s">
        <v>143</v>
      </c>
      <c r="G50" s="113">
        <v>40110</v>
      </c>
      <c r="H50" s="113">
        <v>1250</v>
      </c>
      <c r="I50" s="113">
        <v>38860</v>
      </c>
      <c r="J50" s="113">
        <v>6020</v>
      </c>
      <c r="K50" s="113">
        <v>150</v>
      </c>
      <c r="L50" s="113">
        <v>5870</v>
      </c>
      <c r="M50" s="1013"/>
      <c r="P50" s="81" t="s">
        <v>292</v>
      </c>
    </row>
    <row r="51" spans="1:16" ht="13.9" customHeight="1" thickBot="1">
      <c r="A51" s="81" t="str">
        <f t="shared" si="2"/>
        <v>【短期入所型】羽曳野市不要24h生活保護</v>
      </c>
      <c r="B51" s="92" t="s">
        <v>196</v>
      </c>
      <c r="C51" s="112" t="s">
        <v>165</v>
      </c>
      <c r="D51" s="107" t="s">
        <v>152</v>
      </c>
      <c r="E51" s="107" t="s">
        <v>112</v>
      </c>
      <c r="F51" s="116" t="s">
        <v>158</v>
      </c>
      <c r="G51" s="113">
        <v>40110</v>
      </c>
      <c r="H51" s="113">
        <v>1250</v>
      </c>
      <c r="I51" s="113">
        <v>38860</v>
      </c>
      <c r="J51" s="113">
        <v>6020</v>
      </c>
      <c r="K51" s="113">
        <v>150</v>
      </c>
      <c r="L51" s="113">
        <v>5870</v>
      </c>
      <c r="M51" s="1014"/>
      <c r="P51" s="81" t="s">
        <v>286</v>
      </c>
    </row>
    <row r="52" spans="1:16" s="89" customFormat="1" ht="13.9" customHeight="1" thickBot="1">
      <c r="A52" s="81" t="str">
        <f t="shared" si="2"/>
        <v>【短期入所型】藤井寺市不要24h課税</v>
      </c>
      <c r="B52" s="92" t="s">
        <v>196</v>
      </c>
      <c r="C52" s="112" t="s">
        <v>166</v>
      </c>
      <c r="D52" s="107" t="s">
        <v>152</v>
      </c>
      <c r="E52" s="107" t="s">
        <v>112</v>
      </c>
      <c r="F52" s="114" t="s">
        <v>141</v>
      </c>
      <c r="G52" s="109">
        <v>40110</v>
      </c>
      <c r="H52" s="109">
        <v>3500</v>
      </c>
      <c r="I52" s="109">
        <f t="shared" si="3"/>
        <v>36610</v>
      </c>
      <c r="J52" s="109">
        <v>6020</v>
      </c>
      <c r="K52" s="109">
        <v>700</v>
      </c>
      <c r="L52" s="109">
        <f t="shared" si="4"/>
        <v>5320</v>
      </c>
      <c r="M52" s="1012"/>
    </row>
    <row r="53" spans="1:16" s="89" customFormat="1" ht="13.9" customHeight="1" thickBot="1">
      <c r="A53" s="81" t="str">
        <f t="shared" si="2"/>
        <v>【短期入所型】藤井寺市不要24h非課税</v>
      </c>
      <c r="B53" s="92" t="s">
        <v>196</v>
      </c>
      <c r="C53" s="112" t="s">
        <v>166</v>
      </c>
      <c r="D53" s="107" t="s">
        <v>152</v>
      </c>
      <c r="E53" s="107" t="s">
        <v>112</v>
      </c>
      <c r="F53" s="116" t="s">
        <v>143</v>
      </c>
      <c r="G53" s="113">
        <v>40110</v>
      </c>
      <c r="H53" s="113">
        <v>0</v>
      </c>
      <c r="I53" s="113">
        <f t="shared" si="3"/>
        <v>40110</v>
      </c>
      <c r="J53" s="113">
        <v>6020</v>
      </c>
      <c r="K53" s="113">
        <v>0</v>
      </c>
      <c r="L53" s="113">
        <f t="shared" si="4"/>
        <v>6020</v>
      </c>
      <c r="M53" s="1013"/>
    </row>
    <row r="54" spans="1:16" ht="13.9" customHeight="1" thickBot="1">
      <c r="A54" s="81" t="str">
        <f t="shared" si="2"/>
        <v>【短期入所型】藤井寺市不要24h生活保護</v>
      </c>
      <c r="B54" s="92" t="s">
        <v>196</v>
      </c>
      <c r="C54" s="112" t="s">
        <v>166</v>
      </c>
      <c r="D54" s="107" t="s">
        <v>152</v>
      </c>
      <c r="E54" s="107" t="s">
        <v>112</v>
      </c>
      <c r="F54" s="116" t="s">
        <v>158</v>
      </c>
      <c r="G54" s="113">
        <v>40110</v>
      </c>
      <c r="H54" s="113">
        <v>0</v>
      </c>
      <c r="I54" s="113">
        <f t="shared" si="3"/>
        <v>40110</v>
      </c>
      <c r="J54" s="113">
        <v>6020</v>
      </c>
      <c r="K54" s="113">
        <v>0</v>
      </c>
      <c r="L54" s="113">
        <f t="shared" si="4"/>
        <v>6020</v>
      </c>
      <c r="M54" s="1014"/>
    </row>
    <row r="55" spans="1:16" ht="13.9" customHeight="1" thickBot="1">
      <c r="A55" s="81" t="str">
        <f t="shared" si="2"/>
        <v>【短期入所型】富田林市不要24h課税</v>
      </c>
      <c r="B55" s="92" t="s">
        <v>196</v>
      </c>
      <c r="C55" s="106" t="s">
        <v>167</v>
      </c>
      <c r="D55" s="107" t="s">
        <v>152</v>
      </c>
      <c r="E55" s="107" t="s">
        <v>112</v>
      </c>
      <c r="F55" s="169" t="s">
        <v>141</v>
      </c>
      <c r="G55" s="117">
        <v>40110</v>
      </c>
      <c r="H55" s="117">
        <v>3400</v>
      </c>
      <c r="I55" s="117">
        <f t="shared" si="3"/>
        <v>36710</v>
      </c>
      <c r="J55" s="117">
        <v>6020</v>
      </c>
      <c r="K55" s="117">
        <v>0</v>
      </c>
      <c r="L55" s="117">
        <f t="shared" si="4"/>
        <v>6020</v>
      </c>
      <c r="M55" s="1012"/>
    </row>
    <row r="56" spans="1:16" ht="13.9" customHeight="1" thickBot="1">
      <c r="A56" s="81" t="str">
        <f t="shared" si="2"/>
        <v>【短期入所型】富田林市不要24h非課税</v>
      </c>
      <c r="B56" s="92" t="s">
        <v>196</v>
      </c>
      <c r="C56" s="106" t="s">
        <v>167</v>
      </c>
      <c r="D56" s="107" t="s">
        <v>152</v>
      </c>
      <c r="E56" s="107" t="s">
        <v>112</v>
      </c>
      <c r="F56" s="116" t="s">
        <v>143</v>
      </c>
      <c r="G56" s="118">
        <v>40110</v>
      </c>
      <c r="H56" s="118">
        <v>1500</v>
      </c>
      <c r="I56" s="118">
        <f t="shared" si="3"/>
        <v>38610</v>
      </c>
      <c r="J56" s="118">
        <v>6020</v>
      </c>
      <c r="K56" s="118">
        <v>0</v>
      </c>
      <c r="L56" s="118">
        <f t="shared" si="4"/>
        <v>6020</v>
      </c>
      <c r="M56" s="1013"/>
    </row>
    <row r="57" spans="1:16" ht="13.9" customHeight="1" thickBot="1">
      <c r="A57" s="81" t="str">
        <f t="shared" si="2"/>
        <v>【短期入所型】富田林市不要24h生活保護</v>
      </c>
      <c r="B57" s="92" t="s">
        <v>196</v>
      </c>
      <c r="C57" s="106" t="s">
        <v>167</v>
      </c>
      <c r="D57" s="107" t="s">
        <v>152</v>
      </c>
      <c r="E57" s="107" t="s">
        <v>112</v>
      </c>
      <c r="F57" s="116" t="s">
        <v>158</v>
      </c>
      <c r="G57" s="118">
        <v>40110</v>
      </c>
      <c r="H57" s="118">
        <v>1500</v>
      </c>
      <c r="I57" s="118">
        <f t="shared" si="3"/>
        <v>38610</v>
      </c>
      <c r="J57" s="118">
        <v>6020</v>
      </c>
      <c r="K57" s="118">
        <v>0</v>
      </c>
      <c r="L57" s="118">
        <f t="shared" si="4"/>
        <v>6020</v>
      </c>
      <c r="M57" s="1013"/>
    </row>
    <row r="58" spans="1:16" s="89" customFormat="1" ht="13.9" customHeight="1" thickBot="1">
      <c r="A58" s="81" t="str">
        <f t="shared" si="2"/>
        <v>【短期入所型】河内長野市不要24h課税</v>
      </c>
      <c r="B58" s="92" t="s">
        <v>196</v>
      </c>
      <c r="C58" s="112" t="s">
        <v>168</v>
      </c>
      <c r="D58" s="107" t="s">
        <v>152</v>
      </c>
      <c r="E58" s="107" t="s">
        <v>112</v>
      </c>
      <c r="F58" s="114" t="s">
        <v>141</v>
      </c>
      <c r="G58" s="119">
        <v>40110</v>
      </c>
      <c r="H58" s="119">
        <v>3400</v>
      </c>
      <c r="I58" s="119">
        <f t="shared" si="3"/>
        <v>36710</v>
      </c>
      <c r="J58" s="119">
        <v>6020</v>
      </c>
      <c r="K58" s="119">
        <v>0</v>
      </c>
      <c r="L58" s="119">
        <f t="shared" si="4"/>
        <v>6020</v>
      </c>
      <c r="M58" s="1012"/>
    </row>
    <row r="59" spans="1:16" s="89" customFormat="1" ht="13.9" customHeight="1" thickBot="1">
      <c r="A59" s="81" t="str">
        <f t="shared" si="2"/>
        <v>【短期入所型】河内長野市不要24h非課税</v>
      </c>
      <c r="B59" s="92" t="s">
        <v>196</v>
      </c>
      <c r="C59" s="112" t="s">
        <v>168</v>
      </c>
      <c r="D59" s="107" t="s">
        <v>152</v>
      </c>
      <c r="E59" s="107" t="s">
        <v>112</v>
      </c>
      <c r="F59" s="116" t="s">
        <v>143</v>
      </c>
      <c r="G59" s="120">
        <v>40110</v>
      </c>
      <c r="H59" s="120">
        <v>1500</v>
      </c>
      <c r="I59" s="120">
        <f t="shared" si="3"/>
        <v>38610</v>
      </c>
      <c r="J59" s="120">
        <v>6020</v>
      </c>
      <c r="K59" s="120">
        <v>0</v>
      </c>
      <c r="L59" s="120">
        <f t="shared" si="4"/>
        <v>6020</v>
      </c>
      <c r="M59" s="1013"/>
    </row>
    <row r="60" spans="1:16" ht="13.9" customHeight="1" thickBot="1">
      <c r="A60" s="81" t="str">
        <f t="shared" si="2"/>
        <v>【短期入所型】河内長野市不要24h生活保護</v>
      </c>
      <c r="B60" s="92" t="s">
        <v>196</v>
      </c>
      <c r="C60" s="112" t="s">
        <v>168</v>
      </c>
      <c r="D60" s="107" t="s">
        <v>152</v>
      </c>
      <c r="E60" s="107" t="s">
        <v>112</v>
      </c>
      <c r="F60" s="116" t="s">
        <v>158</v>
      </c>
      <c r="G60" s="120">
        <v>40110</v>
      </c>
      <c r="H60" s="120">
        <v>1500</v>
      </c>
      <c r="I60" s="120">
        <f t="shared" si="3"/>
        <v>38610</v>
      </c>
      <c r="J60" s="120">
        <v>6020</v>
      </c>
      <c r="K60" s="120">
        <v>0</v>
      </c>
      <c r="L60" s="120">
        <f t="shared" si="4"/>
        <v>6020</v>
      </c>
      <c r="M60" s="1013"/>
    </row>
    <row r="61" spans="1:16" ht="13.9" customHeight="1" thickBot="1">
      <c r="A61" s="81" t="str">
        <f t="shared" si="2"/>
        <v>【短期入所型】大阪狭山市不要24h課税</v>
      </c>
      <c r="B61" s="92" t="s">
        <v>196</v>
      </c>
      <c r="C61" s="112" t="s">
        <v>169</v>
      </c>
      <c r="D61" s="107" t="s">
        <v>152</v>
      </c>
      <c r="E61" s="107" t="s">
        <v>112</v>
      </c>
      <c r="F61" s="114" t="s">
        <v>141</v>
      </c>
      <c r="G61" s="119">
        <v>40110</v>
      </c>
      <c r="H61" s="119">
        <v>3400</v>
      </c>
      <c r="I61" s="119">
        <f t="shared" si="3"/>
        <v>36710</v>
      </c>
      <c r="J61" s="119">
        <v>6020</v>
      </c>
      <c r="K61" s="119">
        <v>0</v>
      </c>
      <c r="L61" s="119">
        <f t="shared" si="4"/>
        <v>6020</v>
      </c>
      <c r="M61" s="1012"/>
    </row>
    <row r="62" spans="1:16" ht="13.9" customHeight="1" thickBot="1">
      <c r="A62" s="81" t="str">
        <f t="shared" si="2"/>
        <v>【短期入所型】大阪狭山市不要24h非課税</v>
      </c>
      <c r="B62" s="92" t="s">
        <v>196</v>
      </c>
      <c r="C62" s="112" t="s">
        <v>169</v>
      </c>
      <c r="D62" s="107" t="s">
        <v>152</v>
      </c>
      <c r="E62" s="107" t="s">
        <v>112</v>
      </c>
      <c r="F62" s="116" t="s">
        <v>143</v>
      </c>
      <c r="G62" s="120">
        <v>40110</v>
      </c>
      <c r="H62" s="120">
        <v>1500</v>
      </c>
      <c r="I62" s="120">
        <f t="shared" si="3"/>
        <v>38610</v>
      </c>
      <c r="J62" s="120">
        <v>6020</v>
      </c>
      <c r="K62" s="120">
        <v>0</v>
      </c>
      <c r="L62" s="120">
        <f t="shared" si="4"/>
        <v>6020</v>
      </c>
      <c r="M62" s="1013"/>
    </row>
    <row r="63" spans="1:16" ht="13.9" customHeight="1" thickBot="1">
      <c r="A63" s="81" t="str">
        <f t="shared" si="2"/>
        <v>【短期入所型】大阪狭山市不要24h生活保護</v>
      </c>
      <c r="B63" s="92" t="s">
        <v>196</v>
      </c>
      <c r="C63" s="112" t="s">
        <v>169</v>
      </c>
      <c r="D63" s="107" t="s">
        <v>152</v>
      </c>
      <c r="E63" s="107" t="s">
        <v>112</v>
      </c>
      <c r="F63" s="116" t="s">
        <v>158</v>
      </c>
      <c r="G63" s="120">
        <v>40110</v>
      </c>
      <c r="H63" s="120">
        <v>1500</v>
      </c>
      <c r="I63" s="120">
        <f t="shared" si="3"/>
        <v>38610</v>
      </c>
      <c r="J63" s="120">
        <v>6020</v>
      </c>
      <c r="K63" s="120">
        <v>0</v>
      </c>
      <c r="L63" s="120">
        <f t="shared" si="4"/>
        <v>6020</v>
      </c>
      <c r="M63" s="1013"/>
    </row>
    <row r="64" spans="1:16" ht="13.9" customHeight="1" thickBot="1">
      <c r="A64" s="81" t="str">
        <f t="shared" si="2"/>
        <v>【短期入所型】太子町不要24h課税</v>
      </c>
      <c r="B64" s="92" t="s">
        <v>196</v>
      </c>
      <c r="C64" s="112" t="s">
        <v>170</v>
      </c>
      <c r="D64" s="107" t="s">
        <v>152</v>
      </c>
      <c r="E64" s="107" t="s">
        <v>112</v>
      </c>
      <c r="F64" s="114" t="s">
        <v>171</v>
      </c>
      <c r="G64" s="119">
        <v>40110</v>
      </c>
      <c r="H64" s="119">
        <v>3400</v>
      </c>
      <c r="I64" s="119">
        <f t="shared" si="3"/>
        <v>36710</v>
      </c>
      <c r="J64" s="119">
        <v>6020</v>
      </c>
      <c r="K64" s="119">
        <v>0</v>
      </c>
      <c r="L64" s="119">
        <f t="shared" si="4"/>
        <v>6020</v>
      </c>
      <c r="M64" s="1012"/>
    </row>
    <row r="65" spans="1:13" ht="13.9" customHeight="1" thickBot="1">
      <c r="A65" s="81" t="str">
        <f t="shared" si="2"/>
        <v>【短期入所型】太子町不要24h非課税</v>
      </c>
      <c r="B65" s="92" t="s">
        <v>196</v>
      </c>
      <c r="C65" s="112" t="s">
        <v>170</v>
      </c>
      <c r="D65" s="107" t="s">
        <v>152</v>
      </c>
      <c r="E65" s="107" t="s">
        <v>112</v>
      </c>
      <c r="F65" s="116" t="s">
        <v>143</v>
      </c>
      <c r="G65" s="120">
        <v>40110</v>
      </c>
      <c r="H65" s="120">
        <v>1500</v>
      </c>
      <c r="I65" s="120">
        <f t="shared" si="3"/>
        <v>38610</v>
      </c>
      <c r="J65" s="120">
        <v>6020</v>
      </c>
      <c r="K65" s="120">
        <v>0</v>
      </c>
      <c r="L65" s="120">
        <f t="shared" si="4"/>
        <v>6020</v>
      </c>
      <c r="M65" s="1013"/>
    </row>
    <row r="66" spans="1:13" ht="13.9" customHeight="1" thickBot="1">
      <c r="A66" s="81" t="str">
        <f t="shared" si="2"/>
        <v>【短期入所型】太子町不要24h生活保護</v>
      </c>
      <c r="B66" s="92" t="s">
        <v>196</v>
      </c>
      <c r="C66" s="112" t="s">
        <v>170</v>
      </c>
      <c r="D66" s="107" t="s">
        <v>152</v>
      </c>
      <c r="E66" s="107" t="s">
        <v>112</v>
      </c>
      <c r="F66" s="116" t="s">
        <v>158</v>
      </c>
      <c r="G66" s="120">
        <v>40110</v>
      </c>
      <c r="H66" s="120">
        <v>1500</v>
      </c>
      <c r="I66" s="120">
        <f t="shared" si="3"/>
        <v>38610</v>
      </c>
      <c r="J66" s="120">
        <v>6020</v>
      </c>
      <c r="K66" s="120">
        <v>0</v>
      </c>
      <c r="L66" s="120">
        <f t="shared" si="4"/>
        <v>6020</v>
      </c>
      <c r="M66" s="1013"/>
    </row>
    <row r="67" spans="1:13" ht="13.9" customHeight="1" thickBot="1">
      <c r="A67" s="81" t="str">
        <f t="shared" si="2"/>
        <v>【短期入所型】河南町不要24h課税</v>
      </c>
      <c r="B67" s="92" t="s">
        <v>196</v>
      </c>
      <c r="C67" s="106" t="s">
        <v>173</v>
      </c>
      <c r="D67" s="107" t="s">
        <v>152</v>
      </c>
      <c r="E67" s="107" t="s">
        <v>112</v>
      </c>
      <c r="F67" s="114" t="s">
        <v>141</v>
      </c>
      <c r="G67" s="119">
        <v>40110</v>
      </c>
      <c r="H67" s="119">
        <v>3400</v>
      </c>
      <c r="I67" s="119">
        <f t="shared" si="3"/>
        <v>36710</v>
      </c>
      <c r="J67" s="119">
        <v>6020</v>
      </c>
      <c r="K67" s="119">
        <v>0</v>
      </c>
      <c r="L67" s="119">
        <f t="shared" si="4"/>
        <v>6020</v>
      </c>
      <c r="M67" s="1012"/>
    </row>
    <row r="68" spans="1:13" ht="13.9" customHeight="1" thickBot="1">
      <c r="A68" s="81" t="str">
        <f t="shared" si="2"/>
        <v>【短期入所型】河南町不要24h非課税</v>
      </c>
      <c r="B68" s="92" t="s">
        <v>196</v>
      </c>
      <c r="C68" s="106" t="s">
        <v>173</v>
      </c>
      <c r="D68" s="107" t="s">
        <v>152</v>
      </c>
      <c r="E68" s="107" t="s">
        <v>112</v>
      </c>
      <c r="F68" s="116" t="s">
        <v>143</v>
      </c>
      <c r="G68" s="120">
        <v>40110</v>
      </c>
      <c r="H68" s="120">
        <v>1500</v>
      </c>
      <c r="I68" s="120">
        <f>G68-H68</f>
        <v>38610</v>
      </c>
      <c r="J68" s="120">
        <v>6020</v>
      </c>
      <c r="K68" s="120">
        <v>0</v>
      </c>
      <c r="L68" s="120">
        <f>J68-K68</f>
        <v>6020</v>
      </c>
      <c r="M68" s="1013"/>
    </row>
    <row r="69" spans="1:13" ht="13.9" customHeight="1" thickBot="1">
      <c r="A69" s="81" t="str">
        <f t="shared" ref="A69:A158" si="7">B69&amp;C69&amp;D69&amp;E69&amp;F69</f>
        <v>【短期入所型】河南町不要24h生活保護</v>
      </c>
      <c r="B69" s="92" t="s">
        <v>196</v>
      </c>
      <c r="C69" s="106" t="s">
        <v>173</v>
      </c>
      <c r="D69" s="107" t="s">
        <v>152</v>
      </c>
      <c r="E69" s="107" t="s">
        <v>112</v>
      </c>
      <c r="F69" s="116" t="s">
        <v>158</v>
      </c>
      <c r="G69" s="120">
        <v>40110</v>
      </c>
      <c r="H69" s="120">
        <v>1500</v>
      </c>
      <c r="I69" s="120">
        <f>G69-H69</f>
        <v>38610</v>
      </c>
      <c r="J69" s="120">
        <v>6020</v>
      </c>
      <c r="K69" s="120">
        <v>0</v>
      </c>
      <c r="L69" s="120">
        <f>J69-K69</f>
        <v>6020</v>
      </c>
      <c r="M69" s="1013"/>
    </row>
    <row r="70" spans="1:13" ht="13.9" customHeight="1" thickBot="1">
      <c r="A70" s="81" t="str">
        <f t="shared" si="7"/>
        <v>【短期入所型】千早赤阪村不要24h課税</v>
      </c>
      <c r="B70" s="92" t="s">
        <v>196</v>
      </c>
      <c r="C70" s="112" t="s">
        <v>174</v>
      </c>
      <c r="D70" s="107" t="s">
        <v>152</v>
      </c>
      <c r="E70" s="107" t="s">
        <v>112</v>
      </c>
      <c r="F70" s="114" t="s">
        <v>171</v>
      </c>
      <c r="G70" s="119">
        <v>40110</v>
      </c>
      <c r="H70" s="119">
        <v>3400</v>
      </c>
      <c r="I70" s="119">
        <f t="shared" si="3"/>
        <v>36710</v>
      </c>
      <c r="J70" s="119">
        <v>6020</v>
      </c>
      <c r="K70" s="119">
        <v>0</v>
      </c>
      <c r="L70" s="119">
        <f t="shared" ref="L70:L73" si="8">J70-K70</f>
        <v>6020</v>
      </c>
      <c r="M70" s="1012"/>
    </row>
    <row r="71" spans="1:13" ht="13.9" customHeight="1" thickBot="1">
      <c r="A71" s="81" t="str">
        <f t="shared" si="7"/>
        <v>【短期入所型】千早赤阪村不要24h非課税</v>
      </c>
      <c r="B71" s="92" t="s">
        <v>196</v>
      </c>
      <c r="C71" s="112" t="s">
        <v>174</v>
      </c>
      <c r="D71" s="107" t="s">
        <v>152</v>
      </c>
      <c r="E71" s="107" t="s">
        <v>112</v>
      </c>
      <c r="F71" s="116" t="s">
        <v>143</v>
      </c>
      <c r="G71" s="120">
        <v>40110</v>
      </c>
      <c r="H71" s="120">
        <v>1500</v>
      </c>
      <c r="I71" s="120">
        <f t="shared" ref="I71:I73" si="9">G71-H71</f>
        <v>38610</v>
      </c>
      <c r="J71" s="120">
        <v>6020</v>
      </c>
      <c r="K71" s="120">
        <v>0</v>
      </c>
      <c r="L71" s="120">
        <f t="shared" si="8"/>
        <v>6020</v>
      </c>
      <c r="M71" s="1013"/>
    </row>
    <row r="72" spans="1:13" ht="13.9" customHeight="1" thickBot="1">
      <c r="A72" s="81" t="str">
        <f t="shared" si="7"/>
        <v>【短期入所型】千早赤阪村不要24h生活保護</v>
      </c>
      <c r="B72" s="92" t="s">
        <v>196</v>
      </c>
      <c r="C72" s="112" t="s">
        <v>174</v>
      </c>
      <c r="D72" s="107" t="s">
        <v>152</v>
      </c>
      <c r="E72" s="107" t="s">
        <v>112</v>
      </c>
      <c r="F72" s="116" t="s">
        <v>158</v>
      </c>
      <c r="G72" s="120">
        <v>40110</v>
      </c>
      <c r="H72" s="120">
        <v>1500</v>
      </c>
      <c r="I72" s="120">
        <f t="shared" si="9"/>
        <v>38610</v>
      </c>
      <c r="J72" s="120">
        <v>6020</v>
      </c>
      <c r="K72" s="120">
        <v>0</v>
      </c>
      <c r="L72" s="120">
        <f t="shared" si="8"/>
        <v>6020</v>
      </c>
      <c r="M72" s="1013"/>
    </row>
    <row r="73" spans="1:13" ht="13.9" customHeight="1" thickBot="1">
      <c r="A73" s="81" t="str">
        <f t="shared" ref="A73:A93" si="10">B73&amp;C73&amp;D73&amp;E73&amp;F73</f>
        <v>【短期入所型】和泉市不要24h課税</v>
      </c>
      <c r="B73" s="92" t="s">
        <v>196</v>
      </c>
      <c r="C73" s="112" t="s">
        <v>175</v>
      </c>
      <c r="D73" s="107" t="s">
        <v>152</v>
      </c>
      <c r="E73" s="107" t="s">
        <v>112</v>
      </c>
      <c r="F73" s="114" t="s">
        <v>171</v>
      </c>
      <c r="G73" s="119">
        <v>40110</v>
      </c>
      <c r="H73" s="119">
        <v>2500</v>
      </c>
      <c r="I73" s="119">
        <f t="shared" si="9"/>
        <v>37610</v>
      </c>
      <c r="J73" s="119">
        <v>6020</v>
      </c>
      <c r="K73" s="119">
        <v>300</v>
      </c>
      <c r="L73" s="119">
        <f t="shared" si="8"/>
        <v>5720</v>
      </c>
      <c r="M73" s="1012"/>
    </row>
    <row r="74" spans="1:13" ht="13.9" customHeight="1" thickBot="1">
      <c r="A74" s="81" t="str">
        <f t="shared" si="10"/>
        <v>【短期入所型】和泉市不要24h非課税</v>
      </c>
      <c r="B74" s="92" t="s">
        <v>196</v>
      </c>
      <c r="C74" s="112" t="s">
        <v>175</v>
      </c>
      <c r="D74" s="107" t="s">
        <v>152</v>
      </c>
      <c r="E74" s="107" t="s">
        <v>112</v>
      </c>
      <c r="F74" s="116" t="s">
        <v>143</v>
      </c>
      <c r="G74" s="120">
        <v>40110</v>
      </c>
      <c r="H74" s="120">
        <v>0</v>
      </c>
      <c r="I74" s="120">
        <f>G74-H74</f>
        <v>40110</v>
      </c>
      <c r="J74" s="120">
        <v>6020</v>
      </c>
      <c r="K74" s="120">
        <v>180</v>
      </c>
      <c r="L74" s="120">
        <f>J74-K74</f>
        <v>5840</v>
      </c>
      <c r="M74" s="1013"/>
    </row>
    <row r="75" spans="1:13" ht="13.9" customHeight="1" thickBot="1">
      <c r="A75" s="81" t="str">
        <f t="shared" si="10"/>
        <v>【短期入所型】和泉市不要24h生活保護</v>
      </c>
      <c r="B75" s="92" t="s">
        <v>196</v>
      </c>
      <c r="C75" s="112" t="s">
        <v>175</v>
      </c>
      <c r="D75" s="107" t="s">
        <v>152</v>
      </c>
      <c r="E75" s="107" t="s">
        <v>112</v>
      </c>
      <c r="F75" s="116" t="s">
        <v>158</v>
      </c>
      <c r="G75" s="120">
        <v>40110</v>
      </c>
      <c r="H75" s="120">
        <v>0</v>
      </c>
      <c r="I75" s="120">
        <f>G75-H75</f>
        <v>40110</v>
      </c>
      <c r="J75" s="120">
        <v>6020</v>
      </c>
      <c r="K75" s="120">
        <v>180</v>
      </c>
      <c r="L75" s="120">
        <f>J75-K75</f>
        <v>5840</v>
      </c>
      <c r="M75" s="1013"/>
    </row>
    <row r="76" spans="1:13" ht="13.9" customHeight="1" thickBot="1">
      <c r="A76" s="81" t="str">
        <f t="shared" si="10"/>
        <v>【短期入所型】泉大津市不要24h課税</v>
      </c>
      <c r="B76" s="92" t="s">
        <v>196</v>
      </c>
      <c r="C76" s="112" t="s">
        <v>176</v>
      </c>
      <c r="D76" s="107" t="s">
        <v>152</v>
      </c>
      <c r="E76" s="107" t="s">
        <v>112</v>
      </c>
      <c r="F76" s="114" t="s">
        <v>171</v>
      </c>
      <c r="G76" s="119">
        <v>40110</v>
      </c>
      <c r="H76" s="119">
        <v>3100</v>
      </c>
      <c r="I76" s="119">
        <f t="shared" ref="I76:I79" si="11">G76-H76</f>
        <v>37010</v>
      </c>
      <c r="J76" s="119">
        <v>6020</v>
      </c>
      <c r="K76" s="119">
        <v>800</v>
      </c>
      <c r="L76" s="119">
        <f t="shared" ref="L76:L111" si="12">J76-K76</f>
        <v>5220</v>
      </c>
      <c r="M76" s="1012"/>
    </row>
    <row r="77" spans="1:13" s="90" customFormat="1" ht="13.9" customHeight="1" thickBot="1">
      <c r="A77" s="81" t="str">
        <f t="shared" si="10"/>
        <v>【短期入所型】泉大津市不要24h非課税</v>
      </c>
      <c r="B77" s="92" t="s">
        <v>196</v>
      </c>
      <c r="C77" s="112" t="s">
        <v>176</v>
      </c>
      <c r="D77" s="107" t="s">
        <v>152</v>
      </c>
      <c r="E77" s="107" t="s">
        <v>112</v>
      </c>
      <c r="F77" s="116" t="s">
        <v>143</v>
      </c>
      <c r="G77" s="120">
        <v>40110</v>
      </c>
      <c r="H77" s="120">
        <v>600</v>
      </c>
      <c r="I77" s="120">
        <f>G77-H77</f>
        <v>39510</v>
      </c>
      <c r="J77" s="120">
        <v>6020</v>
      </c>
      <c r="K77" s="120">
        <v>160</v>
      </c>
      <c r="L77" s="120">
        <f>J77-K77</f>
        <v>5860</v>
      </c>
      <c r="M77" s="1013"/>
    </row>
    <row r="78" spans="1:13" s="89" customFormat="1" ht="13.9" customHeight="1" thickBot="1">
      <c r="A78" s="81" t="str">
        <f t="shared" si="10"/>
        <v>【短期入所型】泉大津市不要24h生活保護</v>
      </c>
      <c r="B78" s="92" t="s">
        <v>196</v>
      </c>
      <c r="C78" s="112" t="s">
        <v>176</v>
      </c>
      <c r="D78" s="107" t="s">
        <v>152</v>
      </c>
      <c r="E78" s="107" t="s">
        <v>112</v>
      </c>
      <c r="F78" s="116" t="s">
        <v>158</v>
      </c>
      <c r="G78" s="120">
        <v>40110</v>
      </c>
      <c r="H78" s="120">
        <v>600</v>
      </c>
      <c r="I78" s="120">
        <f>G78-H78</f>
        <v>39510</v>
      </c>
      <c r="J78" s="120">
        <v>6020</v>
      </c>
      <c r="K78" s="120">
        <v>160</v>
      </c>
      <c r="L78" s="120">
        <f>J78-K78</f>
        <v>5860</v>
      </c>
      <c r="M78" s="1013"/>
    </row>
    <row r="79" spans="1:13" s="89" customFormat="1" ht="13.9" customHeight="1" thickBot="1">
      <c r="A79" s="81" t="str">
        <f t="shared" si="10"/>
        <v>【短期入所型】高石市要24h課税（クーポン券あり）</v>
      </c>
      <c r="B79" s="92" t="s">
        <v>196</v>
      </c>
      <c r="C79" s="112" t="s">
        <v>177</v>
      </c>
      <c r="D79" s="107" t="s">
        <v>140</v>
      </c>
      <c r="E79" s="107" t="s">
        <v>112</v>
      </c>
      <c r="F79" s="157" t="s">
        <v>293</v>
      </c>
      <c r="G79" s="109">
        <v>41610</v>
      </c>
      <c r="H79" s="109">
        <v>2690</v>
      </c>
      <c r="I79" s="109">
        <f t="shared" si="11"/>
        <v>38920</v>
      </c>
      <c r="J79" s="109">
        <v>6020</v>
      </c>
      <c r="K79" s="109">
        <v>0</v>
      </c>
      <c r="L79" s="109">
        <f t="shared" si="12"/>
        <v>6020</v>
      </c>
      <c r="M79" s="1018" t="s">
        <v>178</v>
      </c>
    </row>
    <row r="80" spans="1:13" s="89" customFormat="1" ht="13.9" customHeight="1" thickBot="1">
      <c r="A80" s="81" t="str">
        <f t="shared" si="10"/>
        <v>【短期入所型】高石市要24h課税（クーポン券なし）</v>
      </c>
      <c r="B80" s="92" t="s">
        <v>196</v>
      </c>
      <c r="C80" s="112" t="s">
        <v>177</v>
      </c>
      <c r="D80" s="107" t="s">
        <v>140</v>
      </c>
      <c r="E80" s="107" t="s">
        <v>112</v>
      </c>
      <c r="F80" s="158" t="s">
        <v>294</v>
      </c>
      <c r="G80" s="111">
        <v>41610</v>
      </c>
      <c r="H80" s="111">
        <v>5190</v>
      </c>
      <c r="I80" s="111">
        <f t="shared" ref="I80:I86" si="13">G80-H80</f>
        <v>36420</v>
      </c>
      <c r="J80" s="111">
        <v>6020</v>
      </c>
      <c r="K80" s="111">
        <v>0</v>
      </c>
      <c r="L80" s="111">
        <f t="shared" si="12"/>
        <v>6020</v>
      </c>
      <c r="M80" s="1019"/>
    </row>
    <row r="81" spans="1:13" s="89" customFormat="1" ht="13.9" customHeight="1" thickBot="1">
      <c r="A81" s="81" t="str">
        <f t="shared" si="10"/>
        <v>【短期入所型】高石市要24h非課税</v>
      </c>
      <c r="B81" s="92" t="s">
        <v>196</v>
      </c>
      <c r="C81" s="112" t="s">
        <v>177</v>
      </c>
      <c r="D81" s="107" t="s">
        <v>140</v>
      </c>
      <c r="E81" s="107" t="s">
        <v>112</v>
      </c>
      <c r="F81" s="116" t="s">
        <v>143</v>
      </c>
      <c r="G81" s="111">
        <v>41610</v>
      </c>
      <c r="H81" s="111">
        <v>1300</v>
      </c>
      <c r="I81" s="111">
        <f t="shared" si="13"/>
        <v>40310</v>
      </c>
      <c r="J81" s="111">
        <v>6020</v>
      </c>
      <c r="K81" s="111">
        <v>0</v>
      </c>
      <c r="L81" s="111">
        <f t="shared" si="12"/>
        <v>6020</v>
      </c>
      <c r="M81" s="1019"/>
    </row>
    <row r="82" spans="1:13" ht="13.9" customHeight="1" thickBot="1">
      <c r="A82" s="81" t="str">
        <f t="shared" si="10"/>
        <v>【短期入所型】高石市要24h生活保護</v>
      </c>
      <c r="B82" s="92" t="s">
        <v>196</v>
      </c>
      <c r="C82" s="112" t="s">
        <v>177</v>
      </c>
      <c r="D82" s="107" t="s">
        <v>140</v>
      </c>
      <c r="E82" s="107" t="s">
        <v>112</v>
      </c>
      <c r="F82" s="116" t="s">
        <v>158</v>
      </c>
      <c r="G82" s="111">
        <v>41610</v>
      </c>
      <c r="H82" s="111">
        <v>1300</v>
      </c>
      <c r="I82" s="111">
        <f t="shared" si="13"/>
        <v>40310</v>
      </c>
      <c r="J82" s="111">
        <v>6020</v>
      </c>
      <c r="K82" s="111">
        <v>0</v>
      </c>
      <c r="L82" s="111">
        <f t="shared" si="12"/>
        <v>6020</v>
      </c>
      <c r="M82" s="1019"/>
    </row>
    <row r="83" spans="1:13" ht="13.9" customHeight="1" thickBot="1">
      <c r="A83" s="81" t="str">
        <f t="shared" si="10"/>
        <v>【短期入所型】高石市要33h課税（クーポン券あり）</v>
      </c>
      <c r="B83" s="92" t="s">
        <v>196</v>
      </c>
      <c r="C83" s="112" t="s">
        <v>177</v>
      </c>
      <c r="D83" s="107" t="s">
        <v>140</v>
      </c>
      <c r="E83" s="159" t="s">
        <v>179</v>
      </c>
      <c r="F83" s="158" t="s">
        <v>293</v>
      </c>
      <c r="G83" s="111">
        <v>61140</v>
      </c>
      <c r="H83" s="111">
        <v>2690</v>
      </c>
      <c r="I83" s="111">
        <f t="shared" si="13"/>
        <v>58450</v>
      </c>
      <c r="J83" s="111">
        <v>8950</v>
      </c>
      <c r="K83" s="111">
        <v>0</v>
      </c>
      <c r="L83" s="111">
        <f t="shared" si="12"/>
        <v>8950</v>
      </c>
      <c r="M83" s="1019"/>
    </row>
    <row r="84" spans="1:13" ht="13.9" customHeight="1" thickBot="1">
      <c r="A84" s="81" t="str">
        <f t="shared" si="10"/>
        <v>【短期入所型】高石市要33h課税（クーポン券なし）</v>
      </c>
      <c r="B84" s="92" t="s">
        <v>196</v>
      </c>
      <c r="C84" s="112" t="s">
        <v>177</v>
      </c>
      <c r="D84" s="107" t="s">
        <v>140</v>
      </c>
      <c r="E84" s="159" t="s">
        <v>179</v>
      </c>
      <c r="F84" s="158" t="s">
        <v>294</v>
      </c>
      <c r="G84" s="111">
        <v>61140</v>
      </c>
      <c r="H84" s="111">
        <v>5190</v>
      </c>
      <c r="I84" s="111">
        <f t="shared" si="13"/>
        <v>55950</v>
      </c>
      <c r="J84" s="111">
        <v>8950</v>
      </c>
      <c r="K84" s="111">
        <v>0</v>
      </c>
      <c r="L84" s="111">
        <f t="shared" si="12"/>
        <v>8950</v>
      </c>
      <c r="M84" s="1019"/>
    </row>
    <row r="85" spans="1:13" ht="13.9" customHeight="1" thickBot="1">
      <c r="A85" s="81" t="str">
        <f t="shared" si="10"/>
        <v>【短期入所型】高石市要33h非課税</v>
      </c>
      <c r="B85" s="92" t="s">
        <v>196</v>
      </c>
      <c r="C85" s="112" t="s">
        <v>177</v>
      </c>
      <c r="D85" s="107" t="s">
        <v>140</v>
      </c>
      <c r="E85" s="159" t="s">
        <v>179</v>
      </c>
      <c r="F85" s="116" t="s">
        <v>143</v>
      </c>
      <c r="G85" s="113">
        <v>61140</v>
      </c>
      <c r="H85" s="113">
        <v>1300</v>
      </c>
      <c r="I85" s="113">
        <f t="shared" si="13"/>
        <v>59840</v>
      </c>
      <c r="J85" s="113">
        <v>8950</v>
      </c>
      <c r="K85" s="113">
        <v>0</v>
      </c>
      <c r="L85" s="113">
        <f t="shared" si="12"/>
        <v>8950</v>
      </c>
      <c r="M85" s="1019"/>
    </row>
    <row r="86" spans="1:13" s="89" customFormat="1" ht="13.9" customHeight="1" thickBot="1">
      <c r="A86" s="81" t="str">
        <f t="shared" si="10"/>
        <v>【短期入所型】高石市要33h生活保護</v>
      </c>
      <c r="B86" s="92" t="s">
        <v>196</v>
      </c>
      <c r="C86" s="112" t="s">
        <v>177</v>
      </c>
      <c r="D86" s="107" t="s">
        <v>140</v>
      </c>
      <c r="E86" s="159" t="s">
        <v>179</v>
      </c>
      <c r="F86" s="116" t="s">
        <v>158</v>
      </c>
      <c r="G86" s="113">
        <v>61140</v>
      </c>
      <c r="H86" s="113">
        <v>1300</v>
      </c>
      <c r="I86" s="113">
        <f t="shared" si="13"/>
        <v>59840</v>
      </c>
      <c r="J86" s="113">
        <v>8950</v>
      </c>
      <c r="K86" s="113">
        <v>0</v>
      </c>
      <c r="L86" s="113">
        <f t="shared" si="12"/>
        <v>8950</v>
      </c>
      <c r="M86" s="1020"/>
    </row>
    <row r="87" spans="1:13" s="89" customFormat="1" ht="13.9" customHeight="1" thickBot="1">
      <c r="A87" s="81" t="str">
        <f t="shared" si="10"/>
        <v>【短期入所型】忠岡町不要24h課税</v>
      </c>
      <c r="B87" s="92" t="s">
        <v>196</v>
      </c>
      <c r="C87" s="112" t="s">
        <v>180</v>
      </c>
      <c r="D87" s="107" t="s">
        <v>152</v>
      </c>
      <c r="E87" s="107" t="s">
        <v>112</v>
      </c>
      <c r="F87" s="114" t="s">
        <v>141</v>
      </c>
      <c r="G87" s="138">
        <v>40110</v>
      </c>
      <c r="H87" s="138">
        <v>5000</v>
      </c>
      <c r="I87" s="138">
        <f t="shared" ref="I87:I111" si="14">G87-H87</f>
        <v>35110</v>
      </c>
      <c r="J87" s="138">
        <v>6020</v>
      </c>
      <c r="K87" s="138">
        <v>200</v>
      </c>
      <c r="L87" s="138">
        <f t="shared" si="12"/>
        <v>5820</v>
      </c>
      <c r="M87" s="1025"/>
    </row>
    <row r="88" spans="1:13" ht="13.9" customHeight="1" thickBot="1">
      <c r="A88" s="81" t="str">
        <f t="shared" si="10"/>
        <v>【短期入所型】忠岡町不要24h非課税</v>
      </c>
      <c r="B88" s="92" t="s">
        <v>196</v>
      </c>
      <c r="C88" s="112" t="s">
        <v>180</v>
      </c>
      <c r="D88" s="107" t="s">
        <v>152</v>
      </c>
      <c r="E88" s="107" t="s">
        <v>112</v>
      </c>
      <c r="F88" s="114" t="s">
        <v>143</v>
      </c>
      <c r="G88" s="138">
        <v>40110</v>
      </c>
      <c r="H88" s="138">
        <v>5000</v>
      </c>
      <c r="I88" s="138">
        <f t="shared" si="14"/>
        <v>35110</v>
      </c>
      <c r="J88" s="138">
        <v>6020</v>
      </c>
      <c r="K88" s="138">
        <v>200</v>
      </c>
      <c r="L88" s="138">
        <f t="shared" si="12"/>
        <v>5820</v>
      </c>
      <c r="M88" s="1026"/>
    </row>
    <row r="89" spans="1:13" ht="13.9" customHeight="1" thickBot="1">
      <c r="A89" s="81" t="str">
        <f t="shared" si="10"/>
        <v>【短期入所型】忠岡町不要24h生活保護</v>
      </c>
      <c r="B89" s="92" t="s">
        <v>196</v>
      </c>
      <c r="C89" s="112" t="s">
        <v>180</v>
      </c>
      <c r="D89" s="107" t="s">
        <v>152</v>
      </c>
      <c r="E89" s="107" t="s">
        <v>112</v>
      </c>
      <c r="F89" s="116" t="s">
        <v>163</v>
      </c>
      <c r="G89" s="139">
        <v>40110</v>
      </c>
      <c r="H89" s="139">
        <v>2500</v>
      </c>
      <c r="I89" s="139">
        <f t="shared" si="14"/>
        <v>37610</v>
      </c>
      <c r="J89" s="139">
        <v>6020</v>
      </c>
      <c r="K89" s="139">
        <v>100</v>
      </c>
      <c r="L89" s="139">
        <f t="shared" si="12"/>
        <v>5920</v>
      </c>
      <c r="M89" s="1027"/>
    </row>
    <row r="90" spans="1:13" ht="13.9" customHeight="1" thickBot="1">
      <c r="A90" s="81" t="str">
        <f t="shared" si="10"/>
        <v>【短期入所型】忠岡町不要33h課税</v>
      </c>
      <c r="B90" s="92" t="s">
        <v>196</v>
      </c>
      <c r="C90" s="112" t="s">
        <v>180</v>
      </c>
      <c r="D90" s="107" t="s">
        <v>152</v>
      </c>
      <c r="E90" s="110" t="s">
        <v>116</v>
      </c>
      <c r="F90" s="114" t="s">
        <v>141</v>
      </c>
      <c r="G90" s="139">
        <v>59640</v>
      </c>
      <c r="H90" s="139">
        <v>7500</v>
      </c>
      <c r="I90" s="139">
        <f t="shared" si="14"/>
        <v>52140</v>
      </c>
      <c r="J90" s="139">
        <v>8950</v>
      </c>
      <c r="K90" s="139">
        <v>300</v>
      </c>
      <c r="L90" s="139">
        <f t="shared" si="12"/>
        <v>8650</v>
      </c>
      <c r="M90" s="1027"/>
    </row>
    <row r="91" spans="1:13" ht="13.9" customHeight="1" thickBot="1">
      <c r="A91" s="81" t="str">
        <f t="shared" si="10"/>
        <v>【短期入所型】忠岡町不要33h非課税</v>
      </c>
      <c r="B91" s="92" t="s">
        <v>196</v>
      </c>
      <c r="C91" s="112" t="s">
        <v>180</v>
      </c>
      <c r="D91" s="107" t="s">
        <v>152</v>
      </c>
      <c r="E91" s="110" t="s">
        <v>116</v>
      </c>
      <c r="F91" s="114" t="s">
        <v>143</v>
      </c>
      <c r="G91" s="139">
        <v>59640</v>
      </c>
      <c r="H91" s="139">
        <v>7500</v>
      </c>
      <c r="I91" s="139">
        <f t="shared" si="14"/>
        <v>52140</v>
      </c>
      <c r="J91" s="139">
        <v>8950</v>
      </c>
      <c r="K91" s="139">
        <v>300</v>
      </c>
      <c r="L91" s="139">
        <f t="shared" si="12"/>
        <v>8650</v>
      </c>
      <c r="M91" s="1027"/>
    </row>
    <row r="92" spans="1:13" s="89" customFormat="1" ht="13.9" customHeight="1" thickBot="1">
      <c r="A92" s="81" t="str">
        <f t="shared" si="10"/>
        <v>【短期入所型】忠岡町不要33h生活保護</v>
      </c>
      <c r="B92" s="92" t="s">
        <v>196</v>
      </c>
      <c r="C92" s="112" t="s">
        <v>180</v>
      </c>
      <c r="D92" s="107" t="s">
        <v>152</v>
      </c>
      <c r="E92" s="121" t="s">
        <v>116</v>
      </c>
      <c r="F92" s="115" t="s">
        <v>163</v>
      </c>
      <c r="G92" s="160">
        <v>59640</v>
      </c>
      <c r="H92" s="160">
        <v>3750</v>
      </c>
      <c r="I92" s="160">
        <f t="shared" si="14"/>
        <v>55890</v>
      </c>
      <c r="J92" s="160">
        <v>8950</v>
      </c>
      <c r="K92" s="160">
        <v>150</v>
      </c>
      <c r="L92" s="160">
        <f t="shared" si="12"/>
        <v>8800</v>
      </c>
      <c r="M92" s="1028"/>
    </row>
    <row r="93" spans="1:13" s="89" customFormat="1" ht="13.9" customHeight="1" thickBot="1">
      <c r="A93" s="81" t="str">
        <f t="shared" si="10"/>
        <v>【短期入所型】岸和田市不要24h課税</v>
      </c>
      <c r="B93" s="92" t="s">
        <v>196</v>
      </c>
      <c r="C93" s="112" t="s">
        <v>181</v>
      </c>
      <c r="D93" s="107" t="s">
        <v>152</v>
      </c>
      <c r="E93" s="107" t="s">
        <v>112</v>
      </c>
      <c r="F93" s="169" t="s">
        <v>141</v>
      </c>
      <c r="G93" s="119">
        <v>40110</v>
      </c>
      <c r="H93" s="119">
        <v>2500</v>
      </c>
      <c r="I93" s="119">
        <f t="shared" si="14"/>
        <v>37610</v>
      </c>
      <c r="J93" s="119">
        <v>6020</v>
      </c>
      <c r="K93" s="119">
        <v>360</v>
      </c>
      <c r="L93" s="119">
        <f t="shared" si="12"/>
        <v>5660</v>
      </c>
      <c r="M93" s="1012"/>
    </row>
    <row r="94" spans="1:13" ht="13.9" customHeight="1" thickBot="1">
      <c r="A94" s="81" t="str">
        <f t="shared" si="7"/>
        <v>【短期入所型】岸和田市不要24h非課税</v>
      </c>
      <c r="B94" s="92" t="s">
        <v>196</v>
      </c>
      <c r="C94" s="112" t="s">
        <v>181</v>
      </c>
      <c r="D94" s="107" t="s">
        <v>152</v>
      </c>
      <c r="E94" s="107" t="s">
        <v>112</v>
      </c>
      <c r="F94" s="116" t="s">
        <v>143</v>
      </c>
      <c r="G94" s="111">
        <v>40110</v>
      </c>
      <c r="H94" s="111">
        <v>1200</v>
      </c>
      <c r="I94" s="111">
        <f t="shared" si="14"/>
        <v>38910</v>
      </c>
      <c r="J94" s="111">
        <v>6020</v>
      </c>
      <c r="K94" s="111">
        <v>90</v>
      </c>
      <c r="L94" s="111">
        <f t="shared" si="12"/>
        <v>5930</v>
      </c>
      <c r="M94" s="1013"/>
    </row>
    <row r="95" spans="1:13" ht="13.9" customHeight="1">
      <c r="A95" s="81" t="str">
        <f t="shared" si="7"/>
        <v>【短期入所型】岸和田市不要24h生活保護</v>
      </c>
      <c r="B95" s="92" t="s">
        <v>196</v>
      </c>
      <c r="C95" s="112" t="s">
        <v>181</v>
      </c>
      <c r="D95" s="107" t="s">
        <v>152</v>
      </c>
      <c r="E95" s="107" t="s">
        <v>112</v>
      </c>
      <c r="F95" s="116" t="s">
        <v>158</v>
      </c>
      <c r="G95" s="111">
        <v>40110</v>
      </c>
      <c r="H95" s="111">
        <v>1200</v>
      </c>
      <c r="I95" s="111">
        <f t="shared" si="14"/>
        <v>38910</v>
      </c>
      <c r="J95" s="111">
        <v>6020</v>
      </c>
      <c r="K95" s="111">
        <v>90</v>
      </c>
      <c r="L95" s="111">
        <f t="shared" si="12"/>
        <v>5930</v>
      </c>
      <c r="M95" s="1013"/>
    </row>
    <row r="96" spans="1:13" ht="13.9" customHeight="1">
      <c r="A96" s="81" t="str">
        <f t="shared" si="7"/>
        <v>【短期入所型】貝塚市不要24h課税</v>
      </c>
      <c r="B96" s="92" t="s">
        <v>196</v>
      </c>
      <c r="C96" s="122" t="s">
        <v>182</v>
      </c>
      <c r="D96" s="123" t="s">
        <v>152</v>
      </c>
      <c r="E96" s="123" t="s">
        <v>112</v>
      </c>
      <c r="F96" s="124" t="s">
        <v>141</v>
      </c>
      <c r="G96" s="125">
        <v>40110</v>
      </c>
      <c r="H96" s="125">
        <v>3000</v>
      </c>
      <c r="I96" s="125">
        <f t="shared" si="14"/>
        <v>37110</v>
      </c>
      <c r="J96" s="125">
        <v>6020</v>
      </c>
      <c r="K96" s="125">
        <v>1500</v>
      </c>
      <c r="L96" s="125">
        <f t="shared" si="12"/>
        <v>4520</v>
      </c>
      <c r="M96" s="1013"/>
    </row>
    <row r="97" spans="1:13" ht="13.9" customHeight="1" thickBot="1">
      <c r="A97" s="81" t="str">
        <f t="shared" si="7"/>
        <v>【短期入所型】貝塚市不要24h非課税</v>
      </c>
      <c r="B97" s="92" t="s">
        <v>196</v>
      </c>
      <c r="C97" s="122" t="s">
        <v>182</v>
      </c>
      <c r="D97" s="123" t="s">
        <v>152</v>
      </c>
      <c r="E97" s="123" t="s">
        <v>112</v>
      </c>
      <c r="F97" s="115" t="s">
        <v>143</v>
      </c>
      <c r="G97" s="113">
        <v>40110</v>
      </c>
      <c r="H97" s="113">
        <v>0</v>
      </c>
      <c r="I97" s="113">
        <f t="shared" si="14"/>
        <v>40110</v>
      </c>
      <c r="J97" s="113">
        <v>6020</v>
      </c>
      <c r="K97" s="113">
        <v>0</v>
      </c>
      <c r="L97" s="113">
        <f t="shared" si="12"/>
        <v>6020</v>
      </c>
      <c r="M97" s="1014"/>
    </row>
    <row r="98" spans="1:13" s="90" customFormat="1" ht="13.9" customHeight="1" thickBot="1">
      <c r="A98" s="81" t="str">
        <f t="shared" si="7"/>
        <v>【短期入所型】泉佐野市不要24h課税</v>
      </c>
      <c r="B98" s="92" t="s">
        <v>196</v>
      </c>
      <c r="C98" s="112" t="s">
        <v>183</v>
      </c>
      <c r="D98" s="107" t="s">
        <v>152</v>
      </c>
      <c r="E98" s="123" t="s">
        <v>112</v>
      </c>
      <c r="F98" s="114" t="s">
        <v>141</v>
      </c>
      <c r="G98" s="109">
        <v>40110</v>
      </c>
      <c r="H98" s="109">
        <v>4000</v>
      </c>
      <c r="I98" s="109">
        <f t="shared" si="14"/>
        <v>36110</v>
      </c>
      <c r="J98" s="109">
        <v>6020</v>
      </c>
      <c r="K98" s="109">
        <v>600</v>
      </c>
      <c r="L98" s="109">
        <f t="shared" si="12"/>
        <v>5420</v>
      </c>
      <c r="M98" s="1012"/>
    </row>
    <row r="99" spans="1:13" s="89" customFormat="1" ht="13.9" customHeight="1" thickBot="1">
      <c r="A99" s="81" t="str">
        <f t="shared" si="7"/>
        <v>【短期入所型】泉佐野市不要24h非課税</v>
      </c>
      <c r="B99" s="92" t="s">
        <v>196</v>
      </c>
      <c r="C99" s="112" t="s">
        <v>183</v>
      </c>
      <c r="D99" s="107" t="s">
        <v>152</v>
      </c>
      <c r="E99" s="123" t="s">
        <v>112</v>
      </c>
      <c r="F99" s="116" t="s">
        <v>143</v>
      </c>
      <c r="G99" s="113">
        <v>40110</v>
      </c>
      <c r="H99" s="113">
        <v>0</v>
      </c>
      <c r="I99" s="113">
        <f t="shared" si="14"/>
        <v>40110</v>
      </c>
      <c r="J99" s="113">
        <v>6020</v>
      </c>
      <c r="K99" s="113">
        <v>0</v>
      </c>
      <c r="L99" s="113">
        <f t="shared" si="12"/>
        <v>6020</v>
      </c>
      <c r="M99" s="1013"/>
    </row>
    <row r="100" spans="1:13" s="89" customFormat="1" ht="13.9" customHeight="1" thickBot="1">
      <c r="A100" s="81" t="str">
        <f t="shared" si="7"/>
        <v>【短期入所型】泉佐野市不要24h生活保護</v>
      </c>
      <c r="B100" s="92" t="s">
        <v>196</v>
      </c>
      <c r="C100" s="112" t="s">
        <v>183</v>
      </c>
      <c r="D100" s="107" t="s">
        <v>152</v>
      </c>
      <c r="E100" s="123" t="s">
        <v>112</v>
      </c>
      <c r="F100" s="116" t="s">
        <v>158</v>
      </c>
      <c r="G100" s="113">
        <v>40110</v>
      </c>
      <c r="H100" s="113">
        <v>0</v>
      </c>
      <c r="I100" s="113">
        <f t="shared" si="14"/>
        <v>40110</v>
      </c>
      <c r="J100" s="113">
        <v>6020</v>
      </c>
      <c r="K100" s="113">
        <v>0</v>
      </c>
      <c r="L100" s="113">
        <f t="shared" si="12"/>
        <v>6020</v>
      </c>
      <c r="M100" s="1014"/>
    </row>
    <row r="101" spans="1:13" s="89" customFormat="1" ht="13.9" customHeight="1" thickBot="1">
      <c r="A101" s="81" t="str">
        <f t="shared" si="7"/>
        <v>【短期入所型】泉南市不要24h課税</v>
      </c>
      <c r="B101" s="92" t="s">
        <v>196</v>
      </c>
      <c r="C101" s="112" t="s">
        <v>184</v>
      </c>
      <c r="D101" s="107" t="s">
        <v>152</v>
      </c>
      <c r="E101" s="123" t="s">
        <v>112</v>
      </c>
      <c r="F101" s="114" t="s">
        <v>171</v>
      </c>
      <c r="G101" s="109">
        <v>40110</v>
      </c>
      <c r="H101" s="109">
        <v>4000</v>
      </c>
      <c r="I101" s="109">
        <f t="shared" si="14"/>
        <v>36110</v>
      </c>
      <c r="J101" s="109">
        <v>6020</v>
      </c>
      <c r="K101" s="109">
        <v>600</v>
      </c>
      <c r="L101" s="109">
        <f t="shared" si="12"/>
        <v>5420</v>
      </c>
      <c r="M101" s="1012"/>
    </row>
    <row r="102" spans="1:13" s="89" customFormat="1" ht="13.9" customHeight="1" thickBot="1">
      <c r="A102" s="81" t="str">
        <f t="shared" si="7"/>
        <v>【短期入所型】泉南市不要24h非課税</v>
      </c>
      <c r="B102" s="92" t="s">
        <v>196</v>
      </c>
      <c r="C102" s="112" t="s">
        <v>184</v>
      </c>
      <c r="D102" s="107" t="s">
        <v>152</v>
      </c>
      <c r="E102" s="123" t="s">
        <v>112</v>
      </c>
      <c r="F102" s="161" t="s">
        <v>172</v>
      </c>
      <c r="G102" s="162">
        <v>40110</v>
      </c>
      <c r="H102" s="162">
        <v>2000</v>
      </c>
      <c r="I102" s="162">
        <v>38110</v>
      </c>
      <c r="J102" s="162">
        <v>6020</v>
      </c>
      <c r="K102" s="162">
        <v>300</v>
      </c>
      <c r="L102" s="162">
        <v>5720</v>
      </c>
      <c r="M102" s="1013"/>
    </row>
    <row r="103" spans="1:13" ht="13.9" customHeight="1" thickBot="1">
      <c r="A103" s="81" t="str">
        <f t="shared" ref="A103:A108" si="15">B103&amp;C103&amp;D103&amp;E103&amp;F103</f>
        <v>【短期入所型】泉南市不要24h生活保護</v>
      </c>
      <c r="B103" s="92" t="s">
        <v>196</v>
      </c>
      <c r="C103" s="112" t="s">
        <v>184</v>
      </c>
      <c r="D103" s="107" t="s">
        <v>152</v>
      </c>
      <c r="E103" s="123" t="s">
        <v>112</v>
      </c>
      <c r="F103" s="115" t="s">
        <v>215</v>
      </c>
      <c r="G103" s="113">
        <v>40110</v>
      </c>
      <c r="H103" s="113">
        <v>0</v>
      </c>
      <c r="I103" s="113">
        <f t="shared" si="14"/>
        <v>40110</v>
      </c>
      <c r="J103" s="113">
        <v>6020</v>
      </c>
      <c r="K103" s="113">
        <v>0</v>
      </c>
      <c r="L103" s="113">
        <f t="shared" si="12"/>
        <v>6020</v>
      </c>
      <c r="M103" s="1014"/>
    </row>
    <row r="104" spans="1:13" ht="13.9" customHeight="1" thickBot="1">
      <c r="A104" s="81" t="str">
        <f t="shared" si="15"/>
        <v>【短期入所型】阪南市不要24h課税</v>
      </c>
      <c r="B104" s="92" t="s">
        <v>196</v>
      </c>
      <c r="C104" s="112" t="s">
        <v>185</v>
      </c>
      <c r="D104" s="107" t="s">
        <v>152</v>
      </c>
      <c r="E104" s="123" t="s">
        <v>112</v>
      </c>
      <c r="F104" s="114" t="s">
        <v>171</v>
      </c>
      <c r="G104" s="109">
        <v>40110</v>
      </c>
      <c r="H104" s="109">
        <v>4000</v>
      </c>
      <c r="I104" s="109">
        <f t="shared" si="14"/>
        <v>36110</v>
      </c>
      <c r="J104" s="109">
        <v>6020</v>
      </c>
      <c r="K104" s="109">
        <v>600</v>
      </c>
      <c r="L104" s="109">
        <f t="shared" si="12"/>
        <v>5420</v>
      </c>
      <c r="M104" s="1012"/>
    </row>
    <row r="105" spans="1:13" ht="13.9" customHeight="1" thickBot="1">
      <c r="A105" s="81" t="str">
        <f t="shared" si="15"/>
        <v>【短期入所型】阪南市不要24h非課税</v>
      </c>
      <c r="B105" s="92" t="s">
        <v>196</v>
      </c>
      <c r="C105" s="112" t="s">
        <v>185</v>
      </c>
      <c r="D105" s="107" t="s">
        <v>152</v>
      </c>
      <c r="E105" s="123" t="s">
        <v>112</v>
      </c>
      <c r="F105" s="115" t="s">
        <v>172</v>
      </c>
      <c r="G105" s="113">
        <v>40110</v>
      </c>
      <c r="H105" s="113">
        <v>2000</v>
      </c>
      <c r="I105" s="113">
        <f t="shared" si="14"/>
        <v>38110</v>
      </c>
      <c r="J105" s="113">
        <v>6020</v>
      </c>
      <c r="K105" s="113">
        <v>300</v>
      </c>
      <c r="L105" s="113">
        <f t="shared" si="12"/>
        <v>5720</v>
      </c>
      <c r="M105" s="1014"/>
    </row>
    <row r="106" spans="1:13" ht="13.9" customHeight="1" thickBot="1">
      <c r="A106" s="81" t="str">
        <f t="shared" si="15"/>
        <v>【短期入所型】熊取町不要24h課税</v>
      </c>
      <c r="B106" s="92" t="s">
        <v>196</v>
      </c>
      <c r="C106" s="112" t="s">
        <v>186</v>
      </c>
      <c r="D106" s="107" t="s">
        <v>152</v>
      </c>
      <c r="E106" s="123" t="s">
        <v>112</v>
      </c>
      <c r="F106" s="114" t="s">
        <v>141</v>
      </c>
      <c r="G106" s="109">
        <v>40110</v>
      </c>
      <c r="H106" s="109">
        <v>4000</v>
      </c>
      <c r="I106" s="109">
        <f t="shared" si="14"/>
        <v>36110</v>
      </c>
      <c r="J106" s="109">
        <v>6020</v>
      </c>
      <c r="K106" s="109">
        <v>600</v>
      </c>
      <c r="L106" s="109">
        <f t="shared" si="12"/>
        <v>5420</v>
      </c>
      <c r="M106" s="1012"/>
    </row>
    <row r="107" spans="1:13" s="89" customFormat="1" ht="13.9" customHeight="1" thickBot="1">
      <c r="A107" s="81" t="str">
        <f t="shared" si="15"/>
        <v>【短期入所型】熊取町不要24h非課税</v>
      </c>
      <c r="B107" s="92" t="s">
        <v>196</v>
      </c>
      <c r="C107" s="112" t="s">
        <v>186</v>
      </c>
      <c r="D107" s="107" t="s">
        <v>152</v>
      </c>
      <c r="E107" s="123" t="s">
        <v>112</v>
      </c>
      <c r="F107" s="116" t="s">
        <v>143</v>
      </c>
      <c r="G107" s="113">
        <v>40110</v>
      </c>
      <c r="H107" s="113">
        <v>0</v>
      </c>
      <c r="I107" s="113">
        <f t="shared" si="14"/>
        <v>40110</v>
      </c>
      <c r="J107" s="113">
        <v>6020</v>
      </c>
      <c r="K107" s="113">
        <v>0</v>
      </c>
      <c r="L107" s="113">
        <f t="shared" si="12"/>
        <v>6020</v>
      </c>
      <c r="M107" s="1013"/>
    </row>
    <row r="108" spans="1:13" s="89" customFormat="1" ht="13.9" customHeight="1" thickBot="1">
      <c r="A108" s="81" t="str">
        <f t="shared" si="15"/>
        <v>【短期入所型】熊取町不要24h生活保護</v>
      </c>
      <c r="B108" s="92" t="s">
        <v>196</v>
      </c>
      <c r="C108" s="112" t="s">
        <v>186</v>
      </c>
      <c r="D108" s="107" t="s">
        <v>152</v>
      </c>
      <c r="E108" s="123" t="s">
        <v>112</v>
      </c>
      <c r="F108" s="116" t="s">
        <v>158</v>
      </c>
      <c r="G108" s="113">
        <v>40110</v>
      </c>
      <c r="H108" s="113">
        <v>0</v>
      </c>
      <c r="I108" s="113">
        <f t="shared" si="14"/>
        <v>40110</v>
      </c>
      <c r="J108" s="113">
        <v>6020</v>
      </c>
      <c r="K108" s="113">
        <v>0</v>
      </c>
      <c r="L108" s="113">
        <f t="shared" si="12"/>
        <v>6020</v>
      </c>
      <c r="M108" s="1014"/>
    </row>
    <row r="109" spans="1:13" ht="13.9" customHeight="1" thickBot="1">
      <c r="A109" s="81" t="str">
        <f t="shared" si="7"/>
        <v>【短期入所型】田尻町不要24h課税</v>
      </c>
      <c r="B109" s="92" t="s">
        <v>196</v>
      </c>
      <c r="C109" s="112" t="s">
        <v>187</v>
      </c>
      <c r="D109" s="107" t="s">
        <v>152</v>
      </c>
      <c r="E109" s="123" t="s">
        <v>112</v>
      </c>
      <c r="F109" s="114" t="s">
        <v>141</v>
      </c>
      <c r="G109" s="109">
        <v>40110</v>
      </c>
      <c r="H109" s="109">
        <v>4000</v>
      </c>
      <c r="I109" s="109">
        <f t="shared" si="14"/>
        <v>36110</v>
      </c>
      <c r="J109" s="109">
        <v>6020</v>
      </c>
      <c r="K109" s="109">
        <v>600</v>
      </c>
      <c r="L109" s="109">
        <f t="shared" si="12"/>
        <v>5420</v>
      </c>
      <c r="M109" s="1012"/>
    </row>
    <row r="110" spans="1:13" ht="13.9" customHeight="1" thickBot="1">
      <c r="A110" s="81" t="str">
        <f t="shared" si="7"/>
        <v>【短期入所型】田尻町不要24h非課税</v>
      </c>
      <c r="B110" s="92" t="s">
        <v>196</v>
      </c>
      <c r="C110" s="112" t="s">
        <v>187</v>
      </c>
      <c r="D110" s="107" t="s">
        <v>152</v>
      </c>
      <c r="E110" s="123" t="s">
        <v>112</v>
      </c>
      <c r="F110" s="116" t="s">
        <v>143</v>
      </c>
      <c r="G110" s="113">
        <v>40110</v>
      </c>
      <c r="H110" s="113">
        <v>2000</v>
      </c>
      <c r="I110" s="113">
        <f t="shared" si="14"/>
        <v>38110</v>
      </c>
      <c r="J110" s="113">
        <v>6020</v>
      </c>
      <c r="K110" s="113">
        <v>300</v>
      </c>
      <c r="L110" s="113">
        <f t="shared" si="12"/>
        <v>5720</v>
      </c>
      <c r="M110" s="1013"/>
    </row>
    <row r="111" spans="1:13" ht="13.9" customHeight="1" thickBot="1">
      <c r="A111" s="81" t="str">
        <f t="shared" si="7"/>
        <v>【短期入所型】田尻町不要24h生活保護</v>
      </c>
      <c r="B111" s="92" t="s">
        <v>196</v>
      </c>
      <c r="C111" s="112" t="s">
        <v>187</v>
      </c>
      <c r="D111" s="107" t="s">
        <v>152</v>
      </c>
      <c r="E111" s="123" t="s">
        <v>112</v>
      </c>
      <c r="F111" s="116" t="s">
        <v>158</v>
      </c>
      <c r="G111" s="113">
        <v>40110</v>
      </c>
      <c r="H111" s="113">
        <v>2000</v>
      </c>
      <c r="I111" s="113">
        <f t="shared" si="14"/>
        <v>38110</v>
      </c>
      <c r="J111" s="113">
        <v>6020</v>
      </c>
      <c r="K111" s="113">
        <v>300</v>
      </c>
      <c r="L111" s="113">
        <f t="shared" si="12"/>
        <v>5720</v>
      </c>
      <c r="M111" s="1014"/>
    </row>
    <row r="112" spans="1:13" ht="13.9" customHeight="1" thickBot="1">
      <c r="A112" s="81" t="str">
        <f t="shared" si="7"/>
        <v>【短期入所型】岬町要24h課税</v>
      </c>
      <c r="B112" s="92" t="s">
        <v>196</v>
      </c>
      <c r="C112" s="112" t="s">
        <v>188</v>
      </c>
      <c r="D112" s="107" t="s">
        <v>140</v>
      </c>
      <c r="E112" s="123" t="s">
        <v>112</v>
      </c>
      <c r="F112" s="114" t="s">
        <v>171</v>
      </c>
      <c r="G112" s="109">
        <v>41610</v>
      </c>
      <c r="H112" s="109">
        <v>4100</v>
      </c>
      <c r="I112" s="109">
        <f>G112-H112</f>
        <v>37510</v>
      </c>
      <c r="J112" s="109">
        <v>6020</v>
      </c>
      <c r="K112" s="109">
        <v>600</v>
      </c>
      <c r="L112" s="109">
        <f>J112-K112</f>
        <v>5420</v>
      </c>
      <c r="M112" s="1012"/>
    </row>
    <row r="113" spans="1:13" s="89" customFormat="1" ht="13.9" customHeight="1" thickBot="1">
      <c r="A113" s="81" t="str">
        <f t="shared" si="7"/>
        <v>【短期入所型】岬町要24h非課税</v>
      </c>
      <c r="B113" s="92" t="s">
        <v>196</v>
      </c>
      <c r="C113" s="112" t="s">
        <v>188</v>
      </c>
      <c r="D113" s="107" t="s">
        <v>140</v>
      </c>
      <c r="E113" s="123" t="s">
        <v>112</v>
      </c>
      <c r="F113" s="116" t="s">
        <v>143</v>
      </c>
      <c r="G113" s="113">
        <v>41610</v>
      </c>
      <c r="H113" s="113">
        <v>0</v>
      </c>
      <c r="I113" s="113">
        <v>41610</v>
      </c>
      <c r="J113" s="113">
        <v>6020</v>
      </c>
      <c r="K113" s="113">
        <v>0</v>
      </c>
      <c r="L113" s="113">
        <v>6020</v>
      </c>
      <c r="M113" s="1013"/>
    </row>
    <row r="114" spans="1:13" s="89" customFormat="1" ht="13.9" customHeight="1" thickBot="1">
      <c r="A114" s="81" t="str">
        <f t="shared" si="7"/>
        <v>【短期入所型】岬町要24h生活保護</v>
      </c>
      <c r="B114" s="92" t="s">
        <v>196</v>
      </c>
      <c r="C114" s="112" t="s">
        <v>188</v>
      </c>
      <c r="D114" s="107" t="s">
        <v>140</v>
      </c>
      <c r="E114" s="123" t="s">
        <v>112</v>
      </c>
      <c r="F114" s="116" t="s">
        <v>158</v>
      </c>
      <c r="G114" s="113">
        <v>41610</v>
      </c>
      <c r="H114" s="113">
        <v>0</v>
      </c>
      <c r="I114" s="113">
        <v>41610</v>
      </c>
      <c r="J114" s="113">
        <v>6020</v>
      </c>
      <c r="K114" s="113">
        <v>0</v>
      </c>
      <c r="L114" s="113">
        <v>6020</v>
      </c>
      <c r="M114" s="1014"/>
    </row>
    <row r="115" spans="1:13" ht="13.9" customHeight="1" thickBot="1">
      <c r="A115" s="81" t="str">
        <f t="shared" si="7"/>
        <v>【通所型】堺市要9h課税</v>
      </c>
      <c r="B115" s="93" t="s">
        <v>197</v>
      </c>
      <c r="C115" s="106" t="s">
        <v>139</v>
      </c>
      <c r="D115" s="107" t="s">
        <v>140</v>
      </c>
      <c r="E115" s="132" t="s">
        <v>189</v>
      </c>
      <c r="F115" s="129" t="s">
        <v>141</v>
      </c>
      <c r="G115" s="119">
        <v>20030</v>
      </c>
      <c r="H115" s="119">
        <v>2600</v>
      </c>
      <c r="I115" s="119">
        <f t="shared" ref="I115" si="16">G115-H115</f>
        <v>17430</v>
      </c>
      <c r="J115" s="119">
        <v>2930</v>
      </c>
      <c r="K115" s="119">
        <v>200</v>
      </c>
      <c r="L115" s="119">
        <f t="shared" ref="L115" si="17">J115-K115</f>
        <v>2730</v>
      </c>
      <c r="M115" s="1018" t="s">
        <v>142</v>
      </c>
    </row>
    <row r="116" spans="1:13" ht="13.9" customHeight="1" thickBot="1">
      <c r="A116" s="81" t="str">
        <f t="shared" si="7"/>
        <v>【通所型】堺市要9h非課税</v>
      </c>
      <c r="B116" s="93" t="s">
        <v>197</v>
      </c>
      <c r="C116" s="106" t="s">
        <v>139</v>
      </c>
      <c r="D116" s="107" t="s">
        <v>140</v>
      </c>
      <c r="E116" s="132" t="s">
        <v>189</v>
      </c>
      <c r="F116" s="131" t="s">
        <v>143</v>
      </c>
      <c r="G116" s="120">
        <v>20030</v>
      </c>
      <c r="H116" s="120">
        <v>700</v>
      </c>
      <c r="I116" s="120">
        <f>G116-H116</f>
        <v>19330</v>
      </c>
      <c r="J116" s="120">
        <v>2930</v>
      </c>
      <c r="K116" s="120">
        <v>100</v>
      </c>
      <c r="L116" s="120">
        <f>J116-K116</f>
        <v>2830</v>
      </c>
      <c r="M116" s="1019"/>
    </row>
    <row r="117" spans="1:13" ht="13.9" customHeight="1" thickBot="1">
      <c r="A117" s="81" t="str">
        <f t="shared" si="7"/>
        <v>【通所型】堺市要9h減免適用</v>
      </c>
      <c r="B117" s="93" t="s">
        <v>197</v>
      </c>
      <c r="C117" s="106" t="s">
        <v>139</v>
      </c>
      <c r="D117" s="107" t="s">
        <v>140</v>
      </c>
      <c r="E117" s="132" t="s">
        <v>189</v>
      </c>
      <c r="F117" s="131" t="s">
        <v>144</v>
      </c>
      <c r="G117" s="120">
        <v>20030</v>
      </c>
      <c r="H117" s="120">
        <v>2300</v>
      </c>
      <c r="I117" s="120">
        <f>G117-H117</f>
        <v>17730</v>
      </c>
      <c r="J117" s="120">
        <v>2930</v>
      </c>
      <c r="K117" s="120">
        <v>200</v>
      </c>
      <c r="L117" s="120">
        <f>J117-K117</f>
        <v>2730</v>
      </c>
      <c r="M117" s="1019"/>
    </row>
    <row r="118" spans="1:13" ht="13.9" customHeight="1" thickBot="1">
      <c r="A118" s="81" t="str">
        <f t="shared" si="7"/>
        <v>【通所型】高槻市要9h課税</v>
      </c>
      <c r="B118" s="93" t="s">
        <v>197</v>
      </c>
      <c r="C118" s="112" t="s">
        <v>145</v>
      </c>
      <c r="D118" s="107" t="s">
        <v>140</v>
      </c>
      <c r="E118" s="132" t="s">
        <v>189</v>
      </c>
      <c r="F118" s="129" t="s">
        <v>141</v>
      </c>
      <c r="G118" s="119">
        <v>20030</v>
      </c>
      <c r="H118" s="119">
        <v>1500</v>
      </c>
      <c r="I118" s="119">
        <f t="shared" ref="I118:I197" si="18">G118-H118</f>
        <v>18530</v>
      </c>
      <c r="J118" s="119">
        <v>2930</v>
      </c>
      <c r="K118" s="119">
        <v>0</v>
      </c>
      <c r="L118" s="119">
        <f t="shared" ref="L118:L197" si="19">J118-K118</f>
        <v>2930</v>
      </c>
      <c r="M118" s="1012"/>
    </row>
    <row r="119" spans="1:13" ht="13.9" customHeight="1" thickBot="1">
      <c r="A119" s="81" t="str">
        <f t="shared" si="7"/>
        <v>【通所型】高槻市要9h非課税</v>
      </c>
      <c r="B119" s="93" t="s">
        <v>197</v>
      </c>
      <c r="C119" s="112" t="s">
        <v>145</v>
      </c>
      <c r="D119" s="107" t="s">
        <v>140</v>
      </c>
      <c r="E119" s="132" t="s">
        <v>189</v>
      </c>
      <c r="F119" s="233" t="s">
        <v>143</v>
      </c>
      <c r="G119" s="120">
        <v>20030</v>
      </c>
      <c r="H119" s="120">
        <v>500</v>
      </c>
      <c r="I119" s="120">
        <f t="shared" si="18"/>
        <v>19530</v>
      </c>
      <c r="J119" s="120">
        <v>2930</v>
      </c>
      <c r="K119" s="120">
        <v>0</v>
      </c>
      <c r="L119" s="120">
        <f t="shared" si="19"/>
        <v>2930</v>
      </c>
      <c r="M119" s="1013"/>
    </row>
    <row r="120" spans="1:13" ht="13.9" customHeight="1" thickBot="1">
      <c r="A120" s="81" t="str">
        <f t="shared" si="7"/>
        <v>【通所型】高槻市要9h生活保護</v>
      </c>
      <c r="B120" s="93" t="s">
        <v>197</v>
      </c>
      <c r="C120" s="112" t="s">
        <v>145</v>
      </c>
      <c r="D120" s="107" t="s">
        <v>140</v>
      </c>
      <c r="E120" s="132" t="s">
        <v>189</v>
      </c>
      <c r="F120" s="233" t="s">
        <v>158</v>
      </c>
      <c r="G120" s="120">
        <v>20030</v>
      </c>
      <c r="H120" s="120">
        <v>500</v>
      </c>
      <c r="I120" s="120">
        <f t="shared" si="18"/>
        <v>19530</v>
      </c>
      <c r="J120" s="120">
        <v>2930</v>
      </c>
      <c r="K120" s="120">
        <v>0</v>
      </c>
      <c r="L120" s="120">
        <f t="shared" si="19"/>
        <v>2930</v>
      </c>
      <c r="M120" s="1013"/>
    </row>
    <row r="121" spans="1:13" ht="13.9" customHeight="1" thickBot="1">
      <c r="A121" s="81" t="str">
        <f t="shared" si="7"/>
        <v>【通所型】高槻市要7h課税</v>
      </c>
      <c r="B121" s="93" t="s">
        <v>197</v>
      </c>
      <c r="C121" s="112" t="s">
        <v>145</v>
      </c>
      <c r="D121" s="107" t="s">
        <v>140</v>
      </c>
      <c r="E121" s="128" t="s">
        <v>113</v>
      </c>
      <c r="F121" s="131" t="s">
        <v>141</v>
      </c>
      <c r="G121" s="120">
        <v>15650</v>
      </c>
      <c r="H121" s="120">
        <v>1000</v>
      </c>
      <c r="I121" s="120">
        <f t="shared" si="18"/>
        <v>14650</v>
      </c>
      <c r="J121" s="120">
        <v>2270</v>
      </c>
      <c r="K121" s="120">
        <v>0</v>
      </c>
      <c r="L121" s="120">
        <f t="shared" si="19"/>
        <v>2270</v>
      </c>
      <c r="M121" s="1013"/>
    </row>
    <row r="122" spans="1:13" ht="13.9" customHeight="1" thickBot="1">
      <c r="A122" s="81" t="str">
        <f t="shared" si="7"/>
        <v>【通所型】高槻市要7h非課税</v>
      </c>
      <c r="B122" s="93" t="s">
        <v>197</v>
      </c>
      <c r="C122" s="112" t="s">
        <v>145</v>
      </c>
      <c r="D122" s="107" t="s">
        <v>140</v>
      </c>
      <c r="E122" s="126" t="s">
        <v>113</v>
      </c>
      <c r="F122" s="233" t="s">
        <v>143</v>
      </c>
      <c r="G122" s="127">
        <v>15650</v>
      </c>
      <c r="H122" s="127">
        <v>300</v>
      </c>
      <c r="I122" s="127">
        <f t="shared" si="18"/>
        <v>15350</v>
      </c>
      <c r="J122" s="127">
        <v>2270</v>
      </c>
      <c r="K122" s="127">
        <v>0</v>
      </c>
      <c r="L122" s="127">
        <f t="shared" si="19"/>
        <v>2270</v>
      </c>
      <c r="M122" s="1013"/>
    </row>
    <row r="123" spans="1:13" ht="13.9" customHeight="1" thickBot="1">
      <c r="A123" s="81" t="str">
        <f t="shared" si="7"/>
        <v>【通所型】高槻市要7h生活保護</v>
      </c>
      <c r="B123" s="93" t="s">
        <v>197</v>
      </c>
      <c r="C123" s="112" t="s">
        <v>145</v>
      </c>
      <c r="D123" s="107" t="s">
        <v>140</v>
      </c>
      <c r="E123" s="126" t="s">
        <v>113</v>
      </c>
      <c r="F123" s="233" t="s">
        <v>158</v>
      </c>
      <c r="G123" s="127">
        <v>15650</v>
      </c>
      <c r="H123" s="127">
        <v>300</v>
      </c>
      <c r="I123" s="127">
        <f t="shared" si="18"/>
        <v>15350</v>
      </c>
      <c r="J123" s="127">
        <v>2270</v>
      </c>
      <c r="K123" s="127">
        <v>0</v>
      </c>
      <c r="L123" s="127">
        <f t="shared" si="19"/>
        <v>2270</v>
      </c>
      <c r="M123" s="1014"/>
    </row>
    <row r="124" spans="1:13" ht="13.9" customHeight="1" thickBot="1">
      <c r="A124" s="81" t="str">
        <f t="shared" si="7"/>
        <v>【通所型】東大阪市要9h課税</v>
      </c>
      <c r="B124" s="93" t="s">
        <v>197</v>
      </c>
      <c r="C124" s="112" t="s">
        <v>146</v>
      </c>
      <c r="D124" s="107" t="s">
        <v>140</v>
      </c>
      <c r="E124" s="132" t="s">
        <v>189</v>
      </c>
      <c r="F124" s="129" t="s">
        <v>141</v>
      </c>
      <c r="G124" s="119">
        <v>20030</v>
      </c>
      <c r="H124" s="119">
        <v>2800</v>
      </c>
      <c r="I124" s="119">
        <f t="shared" si="18"/>
        <v>17230</v>
      </c>
      <c r="J124" s="119">
        <v>2930</v>
      </c>
      <c r="K124" s="119">
        <v>100</v>
      </c>
      <c r="L124" s="119">
        <f t="shared" si="19"/>
        <v>2830</v>
      </c>
      <c r="M124" s="1022" t="s">
        <v>147</v>
      </c>
    </row>
    <row r="125" spans="1:13" ht="13.9" customHeight="1" thickBot="1">
      <c r="A125" s="81" t="str">
        <f t="shared" si="7"/>
        <v>【通所型】東大阪市要9h減免適用</v>
      </c>
      <c r="B125" s="93" t="s">
        <v>197</v>
      </c>
      <c r="C125" s="112" t="s">
        <v>146</v>
      </c>
      <c r="D125" s="107" t="s">
        <v>140</v>
      </c>
      <c r="E125" s="132" t="s">
        <v>189</v>
      </c>
      <c r="F125" s="116" t="s">
        <v>144</v>
      </c>
      <c r="G125" s="120">
        <v>20030</v>
      </c>
      <c r="H125" s="120">
        <v>300</v>
      </c>
      <c r="I125" s="120">
        <v>19730</v>
      </c>
      <c r="J125" s="120">
        <v>2930</v>
      </c>
      <c r="K125" s="120">
        <v>0</v>
      </c>
      <c r="L125" s="120">
        <v>2930</v>
      </c>
      <c r="M125" s="1023"/>
    </row>
    <row r="126" spans="1:13" ht="13.9" customHeight="1" thickBot="1">
      <c r="A126" s="81" t="str">
        <f t="shared" si="7"/>
        <v>【通所型】東大阪市要9h非課税</v>
      </c>
      <c r="B126" s="93" t="s">
        <v>197</v>
      </c>
      <c r="C126" s="112" t="s">
        <v>146</v>
      </c>
      <c r="D126" s="107" t="s">
        <v>140</v>
      </c>
      <c r="E126" s="132" t="s">
        <v>189</v>
      </c>
      <c r="F126" s="233" t="s">
        <v>143</v>
      </c>
      <c r="G126" s="127">
        <v>20030</v>
      </c>
      <c r="H126" s="127">
        <v>0</v>
      </c>
      <c r="I126" s="127">
        <v>20030</v>
      </c>
      <c r="J126" s="127">
        <v>2930</v>
      </c>
      <c r="K126" s="127">
        <v>0</v>
      </c>
      <c r="L126" s="127">
        <v>2930</v>
      </c>
      <c r="M126" s="1023"/>
    </row>
    <row r="127" spans="1:13" ht="13.9" customHeight="1" thickBot="1">
      <c r="A127" s="81" t="str">
        <f t="shared" si="7"/>
        <v>【通所型】東大阪市要9h生活保護</v>
      </c>
      <c r="B127" s="93" t="s">
        <v>197</v>
      </c>
      <c r="C127" s="112" t="s">
        <v>146</v>
      </c>
      <c r="D127" s="107" t="s">
        <v>140</v>
      </c>
      <c r="E127" s="132" t="s">
        <v>189</v>
      </c>
      <c r="F127" s="233" t="s">
        <v>158</v>
      </c>
      <c r="G127" s="127">
        <v>20030</v>
      </c>
      <c r="H127" s="127">
        <v>0</v>
      </c>
      <c r="I127" s="127">
        <v>20030</v>
      </c>
      <c r="J127" s="127">
        <v>2930</v>
      </c>
      <c r="K127" s="127">
        <v>0</v>
      </c>
      <c r="L127" s="127">
        <v>2930</v>
      </c>
      <c r="M127" s="1024"/>
    </row>
    <row r="128" spans="1:13" ht="13.9" customHeight="1" thickBot="1">
      <c r="A128" s="81" t="str">
        <f t="shared" si="7"/>
        <v>【通所型】枚方市要7h課税</v>
      </c>
      <c r="B128" s="93" t="s">
        <v>197</v>
      </c>
      <c r="C128" s="112" t="s">
        <v>148</v>
      </c>
      <c r="D128" s="107" t="s">
        <v>140</v>
      </c>
      <c r="E128" s="126" t="s">
        <v>113</v>
      </c>
      <c r="F128" s="129" t="s">
        <v>141</v>
      </c>
      <c r="G128" s="119">
        <v>15650</v>
      </c>
      <c r="H128" s="119">
        <v>800</v>
      </c>
      <c r="I128" s="119">
        <f t="shared" si="18"/>
        <v>14850</v>
      </c>
      <c r="J128" s="119">
        <v>2270</v>
      </c>
      <c r="K128" s="119">
        <v>100</v>
      </c>
      <c r="L128" s="119">
        <f t="shared" si="19"/>
        <v>2170</v>
      </c>
      <c r="M128" s="1012"/>
    </row>
    <row r="129" spans="1:13" ht="13.9" customHeight="1" thickBot="1">
      <c r="A129" s="81" t="str">
        <f t="shared" si="7"/>
        <v>【通所型】枚方市要7h非課税</v>
      </c>
      <c r="B129" s="93" t="s">
        <v>197</v>
      </c>
      <c r="C129" s="112" t="s">
        <v>148</v>
      </c>
      <c r="D129" s="107" t="s">
        <v>140</v>
      </c>
      <c r="E129" s="126" t="s">
        <v>113</v>
      </c>
      <c r="F129" s="233" t="s">
        <v>143</v>
      </c>
      <c r="G129" s="120">
        <v>15650</v>
      </c>
      <c r="H129" s="120">
        <v>0</v>
      </c>
      <c r="I129" s="120">
        <f t="shared" si="18"/>
        <v>15650</v>
      </c>
      <c r="J129" s="120">
        <v>2270</v>
      </c>
      <c r="K129" s="120">
        <v>50</v>
      </c>
      <c r="L129" s="120">
        <f t="shared" si="19"/>
        <v>2220</v>
      </c>
      <c r="M129" s="1013"/>
    </row>
    <row r="130" spans="1:13" ht="13.9" customHeight="1" thickBot="1">
      <c r="A130" s="81" t="str">
        <f t="shared" si="7"/>
        <v>【通所型】枚方市要7h生活保護</v>
      </c>
      <c r="B130" s="93" t="s">
        <v>197</v>
      </c>
      <c r="C130" s="112" t="s">
        <v>148</v>
      </c>
      <c r="D130" s="107" t="s">
        <v>140</v>
      </c>
      <c r="E130" s="126" t="s">
        <v>113</v>
      </c>
      <c r="F130" s="233" t="s">
        <v>158</v>
      </c>
      <c r="G130" s="120">
        <v>15650</v>
      </c>
      <c r="H130" s="120">
        <v>0</v>
      </c>
      <c r="I130" s="120">
        <f t="shared" si="18"/>
        <v>15650</v>
      </c>
      <c r="J130" s="120">
        <v>2270</v>
      </c>
      <c r="K130" s="120">
        <v>50</v>
      </c>
      <c r="L130" s="120">
        <f t="shared" si="19"/>
        <v>2220</v>
      </c>
      <c r="M130" s="1013"/>
    </row>
    <row r="131" spans="1:13" ht="13.9" customHeight="1" thickBot="1">
      <c r="A131" s="81" t="str">
        <f t="shared" si="7"/>
        <v>【通所型】枚方市要9h課税</v>
      </c>
      <c r="B131" s="93" t="s">
        <v>197</v>
      </c>
      <c r="C131" s="112" t="s">
        <v>148</v>
      </c>
      <c r="D131" s="107" t="s">
        <v>140</v>
      </c>
      <c r="E131" s="132" t="s">
        <v>189</v>
      </c>
      <c r="F131" s="131" t="s">
        <v>141</v>
      </c>
      <c r="G131" s="120">
        <v>20030</v>
      </c>
      <c r="H131" s="120">
        <v>1200</v>
      </c>
      <c r="I131" s="120">
        <f t="shared" si="18"/>
        <v>18830</v>
      </c>
      <c r="J131" s="120">
        <v>2930</v>
      </c>
      <c r="K131" s="120">
        <v>100</v>
      </c>
      <c r="L131" s="120">
        <f t="shared" si="19"/>
        <v>2830</v>
      </c>
      <c r="M131" s="1013"/>
    </row>
    <row r="132" spans="1:13" ht="13.9" customHeight="1" thickBot="1">
      <c r="A132" s="81" t="str">
        <f t="shared" si="7"/>
        <v>【通所型】枚方市要9h非課税</v>
      </c>
      <c r="B132" s="93" t="s">
        <v>197</v>
      </c>
      <c r="C132" s="112" t="s">
        <v>148</v>
      </c>
      <c r="D132" s="107" t="s">
        <v>140</v>
      </c>
      <c r="E132" s="132" t="s">
        <v>189</v>
      </c>
      <c r="F132" s="233" t="s">
        <v>143</v>
      </c>
      <c r="G132" s="127">
        <v>20030</v>
      </c>
      <c r="H132" s="127">
        <v>0</v>
      </c>
      <c r="I132" s="127">
        <f t="shared" si="18"/>
        <v>20030</v>
      </c>
      <c r="J132" s="127">
        <v>2930</v>
      </c>
      <c r="K132" s="127">
        <v>50</v>
      </c>
      <c r="L132" s="127">
        <f t="shared" si="19"/>
        <v>2880</v>
      </c>
      <c r="M132" s="1013"/>
    </row>
    <row r="133" spans="1:13" ht="13.9" customHeight="1" thickBot="1">
      <c r="A133" s="81" t="str">
        <f t="shared" si="7"/>
        <v>【通所型】枚方市要9h生活保護</v>
      </c>
      <c r="B133" s="93" t="s">
        <v>197</v>
      </c>
      <c r="C133" s="112" t="s">
        <v>148</v>
      </c>
      <c r="D133" s="107" t="s">
        <v>140</v>
      </c>
      <c r="E133" s="132" t="s">
        <v>189</v>
      </c>
      <c r="F133" s="233" t="s">
        <v>158</v>
      </c>
      <c r="G133" s="127">
        <v>20030</v>
      </c>
      <c r="H133" s="127">
        <v>0</v>
      </c>
      <c r="I133" s="127">
        <f t="shared" si="18"/>
        <v>20030</v>
      </c>
      <c r="J133" s="127">
        <v>2930</v>
      </c>
      <c r="K133" s="127">
        <v>50</v>
      </c>
      <c r="L133" s="127">
        <f t="shared" si="19"/>
        <v>2880</v>
      </c>
      <c r="M133" s="1014"/>
    </row>
    <row r="134" spans="1:13" ht="13.9" customHeight="1" thickBot="1">
      <c r="A134" s="81" t="str">
        <f t="shared" si="7"/>
        <v>【通所型】八尾市要9h課税</v>
      </c>
      <c r="B134" s="93" t="s">
        <v>197</v>
      </c>
      <c r="C134" s="112" t="s">
        <v>149</v>
      </c>
      <c r="D134" s="107" t="s">
        <v>140</v>
      </c>
      <c r="E134" s="132" t="s">
        <v>189</v>
      </c>
      <c r="F134" s="129" t="s">
        <v>141</v>
      </c>
      <c r="G134" s="119">
        <v>20030</v>
      </c>
      <c r="H134" s="119">
        <v>300</v>
      </c>
      <c r="I134" s="119">
        <f t="shared" si="18"/>
        <v>19730</v>
      </c>
      <c r="J134" s="119">
        <v>2930</v>
      </c>
      <c r="K134" s="119">
        <v>100</v>
      </c>
      <c r="L134" s="119">
        <f t="shared" si="19"/>
        <v>2830</v>
      </c>
      <c r="M134" s="1022" t="s">
        <v>212</v>
      </c>
    </row>
    <row r="135" spans="1:13" ht="13.9" customHeight="1" thickBot="1">
      <c r="A135" s="81" t="str">
        <f t="shared" si="7"/>
        <v>【通所型】八尾市要9h非課税</v>
      </c>
      <c r="B135" s="93" t="s">
        <v>197</v>
      </c>
      <c r="C135" s="112" t="s">
        <v>149</v>
      </c>
      <c r="D135" s="107" t="s">
        <v>140</v>
      </c>
      <c r="E135" s="132" t="s">
        <v>189</v>
      </c>
      <c r="F135" s="130" t="s">
        <v>143</v>
      </c>
      <c r="G135" s="127">
        <v>20030</v>
      </c>
      <c r="H135" s="127">
        <v>0</v>
      </c>
      <c r="I135" s="127">
        <f t="shared" si="18"/>
        <v>20030</v>
      </c>
      <c r="J135" s="127">
        <v>2930</v>
      </c>
      <c r="K135" s="127">
        <v>0</v>
      </c>
      <c r="L135" s="127">
        <f t="shared" si="19"/>
        <v>2930</v>
      </c>
      <c r="M135" s="1024"/>
    </row>
    <row r="136" spans="1:13" ht="13.9" customHeight="1" thickBot="1">
      <c r="A136" s="81" t="str">
        <f t="shared" si="7"/>
        <v>【通所型】寝屋川市要9h課税</v>
      </c>
      <c r="B136" s="93" t="s">
        <v>197</v>
      </c>
      <c r="C136" s="112" t="s">
        <v>150</v>
      </c>
      <c r="D136" s="107" t="s">
        <v>140</v>
      </c>
      <c r="E136" s="132" t="s">
        <v>189</v>
      </c>
      <c r="F136" s="129" t="s">
        <v>141</v>
      </c>
      <c r="G136" s="119">
        <v>20030</v>
      </c>
      <c r="H136" s="119">
        <v>2800</v>
      </c>
      <c r="I136" s="119">
        <f t="shared" si="18"/>
        <v>17230</v>
      </c>
      <c r="J136" s="119">
        <v>2930</v>
      </c>
      <c r="K136" s="119">
        <v>100</v>
      </c>
      <c r="L136" s="119">
        <f t="shared" si="19"/>
        <v>2830</v>
      </c>
      <c r="M136" s="1012"/>
    </row>
    <row r="137" spans="1:13" ht="13.9" customHeight="1" thickBot="1">
      <c r="A137" s="81" t="str">
        <f t="shared" si="7"/>
        <v>【通所型】寝屋川市要9h減免適用</v>
      </c>
      <c r="B137" s="93" t="s">
        <v>197</v>
      </c>
      <c r="C137" s="112" t="s">
        <v>150</v>
      </c>
      <c r="D137" s="107" t="s">
        <v>140</v>
      </c>
      <c r="E137" s="132" t="s">
        <v>189</v>
      </c>
      <c r="F137" s="131" t="s">
        <v>191</v>
      </c>
      <c r="G137" s="120">
        <v>20030</v>
      </c>
      <c r="H137" s="120">
        <v>1500</v>
      </c>
      <c r="I137" s="120">
        <v>18530</v>
      </c>
      <c r="J137" s="120">
        <v>2930</v>
      </c>
      <c r="K137" s="120">
        <v>0</v>
      </c>
      <c r="L137" s="120">
        <v>2930</v>
      </c>
      <c r="M137" s="1013"/>
    </row>
    <row r="138" spans="1:13" ht="13.9" customHeight="1" thickBot="1">
      <c r="A138" s="81" t="str">
        <f t="shared" si="7"/>
        <v>【通所型】寝屋川市要9h非課税</v>
      </c>
      <c r="B138" s="93" t="s">
        <v>197</v>
      </c>
      <c r="C138" s="112" t="s">
        <v>150</v>
      </c>
      <c r="D138" s="107" t="s">
        <v>140</v>
      </c>
      <c r="E138" s="132" t="s">
        <v>189</v>
      </c>
      <c r="F138" s="131" t="s">
        <v>143</v>
      </c>
      <c r="G138" s="120">
        <v>20030</v>
      </c>
      <c r="H138" s="120">
        <v>300</v>
      </c>
      <c r="I138" s="120">
        <f t="shared" ref="I138:I139" si="20">G138-H138</f>
        <v>19730</v>
      </c>
      <c r="J138" s="120">
        <v>2930</v>
      </c>
      <c r="K138" s="120">
        <v>0</v>
      </c>
      <c r="L138" s="120">
        <f t="shared" ref="L138:L139" si="21">J138-K138</f>
        <v>2930</v>
      </c>
      <c r="M138" s="1013"/>
    </row>
    <row r="139" spans="1:13" ht="13.9" customHeight="1" thickBot="1">
      <c r="A139" s="81" t="str">
        <f t="shared" si="7"/>
        <v>【通所型】寝屋川市要7h課税</v>
      </c>
      <c r="B139" s="93" t="s">
        <v>197</v>
      </c>
      <c r="C139" s="112" t="s">
        <v>150</v>
      </c>
      <c r="D139" s="107" t="s">
        <v>140</v>
      </c>
      <c r="E139" s="126" t="s">
        <v>113</v>
      </c>
      <c r="F139" s="131" t="s">
        <v>141</v>
      </c>
      <c r="G139" s="120">
        <v>15650</v>
      </c>
      <c r="H139" s="120">
        <v>2200</v>
      </c>
      <c r="I139" s="120">
        <f t="shared" si="20"/>
        <v>13450</v>
      </c>
      <c r="J139" s="120">
        <v>2270</v>
      </c>
      <c r="K139" s="120">
        <v>100</v>
      </c>
      <c r="L139" s="120">
        <f t="shared" si="21"/>
        <v>2170</v>
      </c>
      <c r="M139" s="1013"/>
    </row>
    <row r="140" spans="1:13" ht="13.9" customHeight="1" thickBot="1">
      <c r="A140" s="81" t="str">
        <f t="shared" si="7"/>
        <v>【通所型】寝屋川市要7h減免適用</v>
      </c>
      <c r="B140" s="93" t="s">
        <v>197</v>
      </c>
      <c r="C140" s="112" t="s">
        <v>150</v>
      </c>
      <c r="D140" s="107" t="s">
        <v>140</v>
      </c>
      <c r="E140" s="126" t="s">
        <v>113</v>
      </c>
      <c r="F140" s="131" t="s">
        <v>191</v>
      </c>
      <c r="G140" s="120">
        <v>15650</v>
      </c>
      <c r="H140" s="120">
        <v>1100</v>
      </c>
      <c r="I140" s="120">
        <v>14550</v>
      </c>
      <c r="J140" s="120">
        <v>2270</v>
      </c>
      <c r="K140" s="120">
        <v>0</v>
      </c>
      <c r="L140" s="120">
        <v>2270</v>
      </c>
      <c r="M140" s="1013"/>
    </row>
    <row r="141" spans="1:13" ht="13.9" customHeight="1" thickBot="1">
      <c r="A141" s="81" t="str">
        <f t="shared" si="7"/>
        <v>【通所型】寝屋川市要7h非課税</v>
      </c>
      <c r="B141" s="93" t="s">
        <v>197</v>
      </c>
      <c r="C141" s="112" t="s">
        <v>150</v>
      </c>
      <c r="D141" s="107" t="s">
        <v>140</v>
      </c>
      <c r="E141" s="126" t="s">
        <v>113</v>
      </c>
      <c r="F141" s="130" t="s">
        <v>143</v>
      </c>
      <c r="G141" s="127">
        <v>15650</v>
      </c>
      <c r="H141" s="127">
        <v>250</v>
      </c>
      <c r="I141" s="127">
        <f t="shared" si="18"/>
        <v>15400</v>
      </c>
      <c r="J141" s="127">
        <v>2270</v>
      </c>
      <c r="K141" s="127">
        <v>0</v>
      </c>
      <c r="L141" s="127">
        <f t="shared" si="19"/>
        <v>2270</v>
      </c>
      <c r="M141" s="1014"/>
    </row>
    <row r="142" spans="1:13" ht="13.9" customHeight="1" thickBot="1">
      <c r="A142" s="81" t="str">
        <f t="shared" si="7"/>
        <v>【通所型】能勢町不要7h</v>
      </c>
      <c r="B142" s="93" t="s">
        <v>197</v>
      </c>
      <c r="C142" s="112" t="s">
        <v>151</v>
      </c>
      <c r="D142" s="107" t="s">
        <v>152</v>
      </c>
      <c r="E142" s="126" t="s">
        <v>113</v>
      </c>
      <c r="F142" s="129"/>
      <c r="G142" s="119">
        <v>15150</v>
      </c>
      <c r="H142" s="119">
        <v>2000</v>
      </c>
      <c r="I142" s="119">
        <f t="shared" si="18"/>
        <v>13150</v>
      </c>
      <c r="J142" s="119">
        <v>2270</v>
      </c>
      <c r="K142" s="119">
        <v>1000</v>
      </c>
      <c r="L142" s="119">
        <f t="shared" si="19"/>
        <v>1270</v>
      </c>
      <c r="M142" s="1012"/>
    </row>
    <row r="143" spans="1:13" ht="13.9" customHeight="1" thickBot="1">
      <c r="A143" s="81" t="str">
        <f t="shared" si="7"/>
        <v>【通所型】能勢町不要7h非課税</v>
      </c>
      <c r="B143" s="93" t="s">
        <v>197</v>
      </c>
      <c r="C143" s="112" t="s">
        <v>151</v>
      </c>
      <c r="D143" s="107" t="s">
        <v>152</v>
      </c>
      <c r="E143" s="126" t="s">
        <v>113</v>
      </c>
      <c r="F143" s="233" t="s">
        <v>143</v>
      </c>
      <c r="G143" s="127">
        <v>15150</v>
      </c>
      <c r="H143" s="127">
        <v>0</v>
      </c>
      <c r="I143" s="127">
        <f t="shared" si="18"/>
        <v>15150</v>
      </c>
      <c r="J143" s="127">
        <v>2270</v>
      </c>
      <c r="K143" s="127">
        <v>0</v>
      </c>
      <c r="L143" s="127">
        <f t="shared" si="19"/>
        <v>2270</v>
      </c>
      <c r="M143" s="1013"/>
    </row>
    <row r="144" spans="1:13" ht="13.9" customHeight="1" thickBot="1">
      <c r="A144" s="81" t="str">
        <f t="shared" si="7"/>
        <v>【通所型】能勢町不要7h生活保護</v>
      </c>
      <c r="B144" s="93" t="s">
        <v>197</v>
      </c>
      <c r="C144" s="112" t="s">
        <v>151</v>
      </c>
      <c r="D144" s="107" t="s">
        <v>152</v>
      </c>
      <c r="E144" s="126" t="s">
        <v>113</v>
      </c>
      <c r="F144" s="233" t="s">
        <v>158</v>
      </c>
      <c r="G144" s="127">
        <v>15150</v>
      </c>
      <c r="H144" s="127">
        <v>0</v>
      </c>
      <c r="I144" s="127">
        <f t="shared" si="18"/>
        <v>15150</v>
      </c>
      <c r="J144" s="127">
        <v>2270</v>
      </c>
      <c r="K144" s="127">
        <v>0</v>
      </c>
      <c r="L144" s="127">
        <f t="shared" si="19"/>
        <v>2270</v>
      </c>
      <c r="M144" s="1014"/>
    </row>
    <row r="145" spans="1:13" ht="13.9" customHeight="1" thickBot="1">
      <c r="A145" s="81" t="str">
        <f t="shared" si="7"/>
        <v>【通所型】摂津市要9h課税</v>
      </c>
      <c r="B145" s="93" t="s">
        <v>197</v>
      </c>
      <c r="C145" s="112" t="s">
        <v>153</v>
      </c>
      <c r="D145" s="107" t="s">
        <v>140</v>
      </c>
      <c r="E145" s="132" t="s">
        <v>189</v>
      </c>
      <c r="F145" s="234" t="s">
        <v>141</v>
      </c>
      <c r="G145" s="117">
        <v>20030</v>
      </c>
      <c r="H145" s="117">
        <v>2000</v>
      </c>
      <c r="I145" s="117">
        <f t="shared" si="18"/>
        <v>18030</v>
      </c>
      <c r="J145" s="117">
        <v>2930</v>
      </c>
      <c r="K145" s="117">
        <v>300</v>
      </c>
      <c r="L145" s="117">
        <f t="shared" si="19"/>
        <v>2630</v>
      </c>
      <c r="M145" s="1012"/>
    </row>
    <row r="146" spans="1:13" ht="13.9" customHeight="1" thickBot="1">
      <c r="A146" s="81" t="str">
        <f t="shared" si="7"/>
        <v>【通所型】摂津市要9h非課税</v>
      </c>
      <c r="B146" s="93" t="s">
        <v>197</v>
      </c>
      <c r="C146" s="112" t="s">
        <v>153</v>
      </c>
      <c r="D146" s="107" t="s">
        <v>140</v>
      </c>
      <c r="E146" s="132" t="s">
        <v>189</v>
      </c>
      <c r="F146" s="233" t="s">
        <v>143</v>
      </c>
      <c r="G146" s="127">
        <v>20030</v>
      </c>
      <c r="H146" s="127">
        <v>1000</v>
      </c>
      <c r="I146" s="127">
        <f t="shared" si="18"/>
        <v>19030</v>
      </c>
      <c r="J146" s="127">
        <v>2930</v>
      </c>
      <c r="K146" s="127">
        <v>0</v>
      </c>
      <c r="L146" s="127">
        <f t="shared" si="19"/>
        <v>2930</v>
      </c>
      <c r="M146" s="1013"/>
    </row>
    <row r="147" spans="1:13" ht="13.9" customHeight="1" thickBot="1">
      <c r="A147" s="81" t="str">
        <f t="shared" si="7"/>
        <v>【通所型】摂津市要9h生活保護</v>
      </c>
      <c r="B147" s="93" t="s">
        <v>197</v>
      </c>
      <c r="C147" s="112" t="s">
        <v>153</v>
      </c>
      <c r="D147" s="107" t="s">
        <v>140</v>
      </c>
      <c r="E147" s="132" t="s">
        <v>189</v>
      </c>
      <c r="F147" s="233" t="s">
        <v>158</v>
      </c>
      <c r="G147" s="127">
        <v>20030</v>
      </c>
      <c r="H147" s="127">
        <v>1000</v>
      </c>
      <c r="I147" s="127">
        <f t="shared" si="18"/>
        <v>19030</v>
      </c>
      <c r="J147" s="127">
        <v>2930</v>
      </c>
      <c r="K147" s="127">
        <v>0</v>
      </c>
      <c r="L147" s="127">
        <f t="shared" si="19"/>
        <v>2930</v>
      </c>
      <c r="M147" s="1014"/>
    </row>
    <row r="148" spans="1:13" ht="13.9" customHeight="1" thickBot="1">
      <c r="A148" s="81" t="str">
        <f t="shared" si="7"/>
        <v>【通所型】守口市不要9h課税</v>
      </c>
      <c r="B148" s="93" t="s">
        <v>197</v>
      </c>
      <c r="C148" s="106" t="s">
        <v>156</v>
      </c>
      <c r="D148" s="108" t="s">
        <v>152</v>
      </c>
      <c r="E148" s="132" t="s">
        <v>189</v>
      </c>
      <c r="F148" s="169" t="s">
        <v>141</v>
      </c>
      <c r="G148" s="163">
        <v>19530</v>
      </c>
      <c r="H148" s="163">
        <v>2000</v>
      </c>
      <c r="I148" s="163">
        <f t="shared" si="18"/>
        <v>17530</v>
      </c>
      <c r="J148" s="163">
        <v>2930</v>
      </c>
      <c r="K148" s="163">
        <v>1000</v>
      </c>
      <c r="L148" s="163">
        <f t="shared" si="19"/>
        <v>1930</v>
      </c>
      <c r="M148" s="1012"/>
    </row>
    <row r="149" spans="1:13" ht="13.9" customHeight="1" thickBot="1">
      <c r="A149" s="81" t="str">
        <f t="shared" si="7"/>
        <v>【通所型】守口市不要9h生活保護</v>
      </c>
      <c r="B149" s="93" t="s">
        <v>197</v>
      </c>
      <c r="C149" s="106" t="s">
        <v>156</v>
      </c>
      <c r="D149" s="108" t="s">
        <v>152</v>
      </c>
      <c r="E149" s="132" t="s">
        <v>189</v>
      </c>
      <c r="F149" s="171" t="s">
        <v>158</v>
      </c>
      <c r="G149" s="164">
        <v>19530</v>
      </c>
      <c r="H149" s="164">
        <v>1000</v>
      </c>
      <c r="I149" s="164">
        <f t="shared" si="18"/>
        <v>18530</v>
      </c>
      <c r="J149" s="164">
        <v>2930</v>
      </c>
      <c r="K149" s="164">
        <v>500</v>
      </c>
      <c r="L149" s="164">
        <f t="shared" si="19"/>
        <v>2430</v>
      </c>
      <c r="M149" s="1013"/>
    </row>
    <row r="150" spans="1:13" ht="13.9" customHeight="1" thickBot="1">
      <c r="A150" s="81" t="str">
        <f t="shared" si="7"/>
        <v>【通所型】門真市要9h課税</v>
      </c>
      <c r="B150" s="93" t="s">
        <v>197</v>
      </c>
      <c r="C150" s="112" t="s">
        <v>159</v>
      </c>
      <c r="D150" s="107" t="s">
        <v>140</v>
      </c>
      <c r="E150" s="132" t="s">
        <v>189</v>
      </c>
      <c r="F150" s="129" t="s">
        <v>141</v>
      </c>
      <c r="G150" s="119">
        <v>20030</v>
      </c>
      <c r="H150" s="119">
        <v>1000</v>
      </c>
      <c r="I150" s="119">
        <f t="shared" si="18"/>
        <v>19030</v>
      </c>
      <c r="J150" s="119">
        <v>2930</v>
      </c>
      <c r="K150" s="119">
        <v>100</v>
      </c>
      <c r="L150" s="119">
        <f t="shared" si="19"/>
        <v>2830</v>
      </c>
      <c r="M150" s="1012"/>
    </row>
    <row r="151" spans="1:13" ht="13.9" customHeight="1" thickBot="1">
      <c r="A151" s="81" t="str">
        <f t="shared" si="7"/>
        <v>【通所型】門真市要9h非課税</v>
      </c>
      <c r="B151" s="93" t="s">
        <v>197</v>
      </c>
      <c r="C151" s="112" t="s">
        <v>159</v>
      </c>
      <c r="D151" s="107" t="s">
        <v>140</v>
      </c>
      <c r="E151" s="132" t="s">
        <v>189</v>
      </c>
      <c r="F151" s="233" t="s">
        <v>143</v>
      </c>
      <c r="G151" s="127">
        <v>20030</v>
      </c>
      <c r="H151" s="127">
        <v>500</v>
      </c>
      <c r="I151" s="127">
        <f t="shared" si="18"/>
        <v>19530</v>
      </c>
      <c r="J151" s="127">
        <v>2930</v>
      </c>
      <c r="K151" s="127">
        <v>50</v>
      </c>
      <c r="L151" s="127">
        <f t="shared" si="19"/>
        <v>2880</v>
      </c>
      <c r="M151" s="1013"/>
    </row>
    <row r="152" spans="1:13" ht="13.9" customHeight="1" thickBot="1">
      <c r="A152" s="81" t="str">
        <f t="shared" si="7"/>
        <v>【通所型】門真市要9h生活保護</v>
      </c>
      <c r="B152" s="93" t="s">
        <v>197</v>
      </c>
      <c r="C152" s="112" t="s">
        <v>159</v>
      </c>
      <c r="D152" s="107" t="s">
        <v>140</v>
      </c>
      <c r="E152" s="132" t="s">
        <v>189</v>
      </c>
      <c r="F152" s="233" t="s">
        <v>158</v>
      </c>
      <c r="G152" s="127">
        <v>20030</v>
      </c>
      <c r="H152" s="127">
        <v>500</v>
      </c>
      <c r="I152" s="127">
        <f t="shared" si="18"/>
        <v>19530</v>
      </c>
      <c r="J152" s="127">
        <v>2930</v>
      </c>
      <c r="K152" s="127">
        <v>50</v>
      </c>
      <c r="L152" s="127">
        <f t="shared" si="19"/>
        <v>2880</v>
      </c>
      <c r="M152" s="1014"/>
    </row>
    <row r="153" spans="1:13" ht="13.9" customHeight="1" thickBot="1">
      <c r="A153" s="81" t="str">
        <f t="shared" si="7"/>
        <v>【通所型】大東市不要7h課税</v>
      </c>
      <c r="B153" s="93" t="s">
        <v>197</v>
      </c>
      <c r="C153" s="112" t="s">
        <v>160</v>
      </c>
      <c r="D153" s="107" t="s">
        <v>152</v>
      </c>
      <c r="E153" s="126" t="s">
        <v>113</v>
      </c>
      <c r="F153" s="129" t="s">
        <v>141</v>
      </c>
      <c r="G153" s="119">
        <v>15150</v>
      </c>
      <c r="H153" s="119">
        <v>400</v>
      </c>
      <c r="I153" s="119">
        <f t="shared" si="18"/>
        <v>14750</v>
      </c>
      <c r="J153" s="119">
        <v>2270</v>
      </c>
      <c r="K153" s="119">
        <v>0</v>
      </c>
      <c r="L153" s="119">
        <f t="shared" si="19"/>
        <v>2270</v>
      </c>
      <c r="M153" s="1012"/>
    </row>
    <row r="154" spans="1:13" ht="13.9" customHeight="1" thickBot="1">
      <c r="A154" s="81" t="str">
        <f t="shared" si="7"/>
        <v>【通所型】大東市不要7h非課税</v>
      </c>
      <c r="B154" s="93" t="s">
        <v>197</v>
      </c>
      <c r="C154" s="112" t="s">
        <v>160</v>
      </c>
      <c r="D154" s="107" t="s">
        <v>152</v>
      </c>
      <c r="E154" s="128" t="s">
        <v>113</v>
      </c>
      <c r="F154" s="131" t="s">
        <v>143</v>
      </c>
      <c r="G154" s="120">
        <v>15150</v>
      </c>
      <c r="H154" s="120">
        <v>0</v>
      </c>
      <c r="I154" s="120">
        <f t="shared" si="18"/>
        <v>15150</v>
      </c>
      <c r="J154" s="120">
        <v>2270</v>
      </c>
      <c r="K154" s="120">
        <v>0</v>
      </c>
      <c r="L154" s="120">
        <f t="shared" si="19"/>
        <v>2270</v>
      </c>
      <c r="M154" s="1013"/>
    </row>
    <row r="155" spans="1:13" ht="13.9" customHeight="1" thickBot="1">
      <c r="A155" s="81" t="str">
        <f t="shared" si="7"/>
        <v>【通所型】大東市不要9h課税</v>
      </c>
      <c r="B155" s="93" t="s">
        <v>197</v>
      </c>
      <c r="C155" s="112" t="s">
        <v>160</v>
      </c>
      <c r="D155" s="107" t="s">
        <v>152</v>
      </c>
      <c r="E155" s="132" t="s">
        <v>189</v>
      </c>
      <c r="F155" s="131" t="s">
        <v>141</v>
      </c>
      <c r="G155" s="120">
        <v>19530</v>
      </c>
      <c r="H155" s="120">
        <v>500</v>
      </c>
      <c r="I155" s="120">
        <f t="shared" si="18"/>
        <v>19030</v>
      </c>
      <c r="J155" s="120">
        <v>2930</v>
      </c>
      <c r="K155" s="120">
        <v>0</v>
      </c>
      <c r="L155" s="120">
        <f t="shared" si="19"/>
        <v>2930</v>
      </c>
      <c r="M155" s="1013"/>
    </row>
    <row r="156" spans="1:13" ht="13.9" customHeight="1" thickBot="1">
      <c r="A156" s="81" t="str">
        <f t="shared" si="7"/>
        <v>【通所型】大東市不要9h非課税</v>
      </c>
      <c r="B156" s="93" t="s">
        <v>197</v>
      </c>
      <c r="C156" s="112" t="s">
        <v>160</v>
      </c>
      <c r="D156" s="107" t="s">
        <v>152</v>
      </c>
      <c r="E156" s="132" t="s">
        <v>189</v>
      </c>
      <c r="F156" s="130" t="s">
        <v>143</v>
      </c>
      <c r="G156" s="127">
        <v>19530</v>
      </c>
      <c r="H156" s="127">
        <v>0</v>
      </c>
      <c r="I156" s="127">
        <f t="shared" si="18"/>
        <v>19530</v>
      </c>
      <c r="J156" s="127">
        <v>2930</v>
      </c>
      <c r="K156" s="127">
        <v>0</v>
      </c>
      <c r="L156" s="127">
        <f t="shared" si="19"/>
        <v>2930</v>
      </c>
      <c r="M156" s="1014"/>
    </row>
    <row r="157" spans="1:13" ht="13.9" customHeight="1" thickBot="1">
      <c r="A157" s="81" t="str">
        <f t="shared" si="7"/>
        <v>【通所型】四條畷市不要9h課税</v>
      </c>
      <c r="B157" s="93" t="s">
        <v>197</v>
      </c>
      <c r="C157" s="112" t="s">
        <v>161</v>
      </c>
      <c r="D157" s="107" t="s">
        <v>152</v>
      </c>
      <c r="E157" s="132" t="s">
        <v>189</v>
      </c>
      <c r="F157" s="129" t="s">
        <v>141</v>
      </c>
      <c r="G157" s="119">
        <v>19530</v>
      </c>
      <c r="H157" s="119">
        <v>2000</v>
      </c>
      <c r="I157" s="119">
        <f t="shared" si="18"/>
        <v>17530</v>
      </c>
      <c r="J157" s="119">
        <v>2930</v>
      </c>
      <c r="K157" s="119">
        <v>300</v>
      </c>
      <c r="L157" s="119">
        <f t="shared" si="19"/>
        <v>2630</v>
      </c>
      <c r="M157" s="1012"/>
    </row>
    <row r="158" spans="1:13" ht="13.9" customHeight="1" thickBot="1">
      <c r="A158" s="81" t="str">
        <f t="shared" si="7"/>
        <v>【通所型】四條畷市不要9h非課税</v>
      </c>
      <c r="B158" s="93" t="s">
        <v>197</v>
      </c>
      <c r="C158" s="112" t="s">
        <v>161</v>
      </c>
      <c r="D158" s="107" t="s">
        <v>152</v>
      </c>
      <c r="E158" s="132" t="s">
        <v>189</v>
      </c>
      <c r="F158" s="130" t="s">
        <v>143</v>
      </c>
      <c r="G158" s="127">
        <v>19530</v>
      </c>
      <c r="H158" s="127">
        <v>1000</v>
      </c>
      <c r="I158" s="127">
        <f t="shared" si="18"/>
        <v>18530</v>
      </c>
      <c r="J158" s="127">
        <v>2930</v>
      </c>
      <c r="K158" s="127">
        <v>0</v>
      </c>
      <c r="L158" s="127">
        <f t="shared" si="19"/>
        <v>2930</v>
      </c>
      <c r="M158" s="1014"/>
    </row>
    <row r="159" spans="1:13" s="247" customFormat="1" ht="13.9" customHeight="1" thickBot="1">
      <c r="A159" s="247" t="str">
        <f>B159&amp;C159&amp;D159&amp;E159&amp;F159</f>
        <v>【通所型】四條畷市不要7h課税</v>
      </c>
      <c r="B159" s="93" t="s">
        <v>197</v>
      </c>
      <c r="C159" s="248" t="s">
        <v>161</v>
      </c>
      <c r="D159" s="249" t="s">
        <v>152</v>
      </c>
      <c r="E159" s="250" t="s">
        <v>113</v>
      </c>
      <c r="F159" s="251" t="s">
        <v>141</v>
      </c>
      <c r="G159" s="252">
        <v>15150</v>
      </c>
      <c r="H159" s="252">
        <v>1600</v>
      </c>
      <c r="I159" s="252">
        <v>13550</v>
      </c>
      <c r="J159" s="252">
        <v>2270</v>
      </c>
      <c r="K159" s="252">
        <v>200</v>
      </c>
      <c r="L159" s="252">
        <v>2070</v>
      </c>
      <c r="M159" s="1029"/>
    </row>
    <row r="160" spans="1:13" s="247" customFormat="1" ht="13.9" customHeight="1" thickBot="1">
      <c r="A160" s="247" t="str">
        <f t="shared" ref="A160" si="22">B160&amp;C160&amp;D160&amp;E160&amp;F160</f>
        <v>【通所型】四條畷市不要7h非課税</v>
      </c>
      <c r="B160" s="93" t="s">
        <v>197</v>
      </c>
      <c r="C160" s="248" t="s">
        <v>161</v>
      </c>
      <c r="D160" s="249" t="s">
        <v>152</v>
      </c>
      <c r="E160" s="250" t="s">
        <v>113</v>
      </c>
      <c r="F160" s="253" t="s">
        <v>143</v>
      </c>
      <c r="G160" s="254">
        <v>15150</v>
      </c>
      <c r="H160" s="254">
        <v>800</v>
      </c>
      <c r="I160" s="254">
        <v>14350</v>
      </c>
      <c r="J160" s="254">
        <v>2270</v>
      </c>
      <c r="K160" s="254">
        <v>0</v>
      </c>
      <c r="L160" s="254">
        <v>2270</v>
      </c>
      <c r="M160" s="1030"/>
    </row>
    <row r="161" spans="1:13" ht="13.9" customHeight="1" thickBot="1">
      <c r="A161" s="81" t="str">
        <f t="shared" ref="A161:A260" si="23">B161&amp;C161&amp;D161&amp;E161&amp;F161</f>
        <v>【通所型】松原市不要9h課税</v>
      </c>
      <c r="B161" s="93" t="s">
        <v>197</v>
      </c>
      <c r="C161" s="112" t="s">
        <v>162</v>
      </c>
      <c r="D161" s="107" t="s">
        <v>152</v>
      </c>
      <c r="E161" s="132" t="s">
        <v>189</v>
      </c>
      <c r="F161" s="129" t="s">
        <v>141</v>
      </c>
      <c r="G161" s="119">
        <v>19530</v>
      </c>
      <c r="H161" s="119">
        <v>2500</v>
      </c>
      <c r="I161" s="119">
        <f t="shared" si="18"/>
        <v>17030</v>
      </c>
      <c r="J161" s="119">
        <v>2930</v>
      </c>
      <c r="K161" s="119">
        <v>100</v>
      </c>
      <c r="L161" s="119">
        <f t="shared" si="19"/>
        <v>2830</v>
      </c>
      <c r="M161" s="1012"/>
    </row>
    <row r="162" spans="1:13" ht="13.9" customHeight="1" thickBot="1">
      <c r="A162" s="81" t="str">
        <f t="shared" si="23"/>
        <v>【通所型】松原市不要9h非課税</v>
      </c>
      <c r="B162" s="93" t="s">
        <v>197</v>
      </c>
      <c r="C162" s="112" t="s">
        <v>162</v>
      </c>
      <c r="D162" s="107" t="s">
        <v>152</v>
      </c>
      <c r="E162" s="132" t="s">
        <v>189</v>
      </c>
      <c r="F162" s="131" t="s">
        <v>143</v>
      </c>
      <c r="G162" s="120">
        <v>19530</v>
      </c>
      <c r="H162" s="120">
        <v>1250</v>
      </c>
      <c r="I162" s="120">
        <f t="shared" si="18"/>
        <v>18280</v>
      </c>
      <c r="J162" s="120">
        <v>2930</v>
      </c>
      <c r="K162" s="120">
        <v>50</v>
      </c>
      <c r="L162" s="120">
        <f t="shared" si="19"/>
        <v>2880</v>
      </c>
      <c r="M162" s="1013"/>
    </row>
    <row r="163" spans="1:13" ht="13.9" customHeight="1" thickBot="1">
      <c r="A163" s="81" t="str">
        <f t="shared" si="23"/>
        <v>【通所型】松原市不要9h生活保護</v>
      </c>
      <c r="B163" s="93" t="s">
        <v>197</v>
      </c>
      <c r="C163" s="112" t="s">
        <v>162</v>
      </c>
      <c r="D163" s="107" t="s">
        <v>152</v>
      </c>
      <c r="E163" s="132" t="s">
        <v>189</v>
      </c>
      <c r="F163" s="130" t="s">
        <v>163</v>
      </c>
      <c r="G163" s="127">
        <v>19530</v>
      </c>
      <c r="H163" s="127">
        <v>0</v>
      </c>
      <c r="I163" s="127">
        <f t="shared" si="18"/>
        <v>19530</v>
      </c>
      <c r="J163" s="127">
        <v>2930</v>
      </c>
      <c r="K163" s="127">
        <v>0</v>
      </c>
      <c r="L163" s="127">
        <f t="shared" si="19"/>
        <v>2930</v>
      </c>
      <c r="M163" s="1014"/>
    </row>
    <row r="164" spans="1:13" ht="13.9" customHeight="1" thickBot="1">
      <c r="A164" s="81" t="str">
        <f t="shared" si="23"/>
        <v>【通所型】柏原市要7h課税</v>
      </c>
      <c r="B164" s="93" t="s">
        <v>197</v>
      </c>
      <c r="C164" s="112" t="s">
        <v>164</v>
      </c>
      <c r="D164" s="107" t="s">
        <v>140</v>
      </c>
      <c r="E164" s="126" t="s">
        <v>113</v>
      </c>
      <c r="F164" s="129" t="s">
        <v>141</v>
      </c>
      <c r="G164" s="119">
        <v>15650</v>
      </c>
      <c r="H164" s="119">
        <v>2800</v>
      </c>
      <c r="I164" s="119">
        <f t="shared" si="18"/>
        <v>12850</v>
      </c>
      <c r="J164" s="119">
        <v>2270</v>
      </c>
      <c r="K164" s="119">
        <v>300</v>
      </c>
      <c r="L164" s="119">
        <f t="shared" si="19"/>
        <v>1970</v>
      </c>
      <c r="M164" s="1012"/>
    </row>
    <row r="165" spans="1:13" ht="13.9" customHeight="1" thickBot="1">
      <c r="A165" s="81" t="str">
        <f t="shared" si="23"/>
        <v>【通所型】柏原市要7h非課税</v>
      </c>
      <c r="B165" s="93" t="s">
        <v>197</v>
      </c>
      <c r="C165" s="112" t="s">
        <v>164</v>
      </c>
      <c r="D165" s="107" t="s">
        <v>140</v>
      </c>
      <c r="E165" s="128" t="s">
        <v>113</v>
      </c>
      <c r="F165" s="131" t="s">
        <v>143</v>
      </c>
      <c r="G165" s="120">
        <v>15650</v>
      </c>
      <c r="H165" s="120">
        <v>0</v>
      </c>
      <c r="I165" s="120">
        <f t="shared" si="18"/>
        <v>15650</v>
      </c>
      <c r="J165" s="120">
        <v>2270</v>
      </c>
      <c r="K165" s="120">
        <v>0</v>
      </c>
      <c r="L165" s="120">
        <f t="shared" si="19"/>
        <v>2270</v>
      </c>
      <c r="M165" s="1013"/>
    </row>
    <row r="166" spans="1:13" ht="13.9" customHeight="1" thickBot="1">
      <c r="A166" s="81" t="str">
        <f t="shared" si="23"/>
        <v>【通所型】柏原市要7h生活保護</v>
      </c>
      <c r="B166" s="93" t="s">
        <v>197</v>
      </c>
      <c r="C166" s="112" t="s">
        <v>164</v>
      </c>
      <c r="D166" s="107" t="s">
        <v>140</v>
      </c>
      <c r="E166" s="128" t="s">
        <v>113</v>
      </c>
      <c r="F166" s="130" t="s">
        <v>163</v>
      </c>
      <c r="G166" s="120">
        <v>15650</v>
      </c>
      <c r="H166" s="120">
        <v>0</v>
      </c>
      <c r="I166" s="120">
        <f t="shared" si="18"/>
        <v>15650</v>
      </c>
      <c r="J166" s="120">
        <v>2270</v>
      </c>
      <c r="K166" s="120">
        <v>0</v>
      </c>
      <c r="L166" s="120">
        <f t="shared" si="19"/>
        <v>2270</v>
      </c>
      <c r="M166" s="1014"/>
    </row>
    <row r="167" spans="1:13" ht="13.9" customHeight="1" thickBot="1">
      <c r="A167" s="81" t="str">
        <f t="shared" si="23"/>
        <v>【通所型】柏原市要9h課税</v>
      </c>
      <c r="B167" s="93" t="s">
        <v>197</v>
      </c>
      <c r="C167" s="112" t="s">
        <v>164</v>
      </c>
      <c r="D167" s="107" t="s">
        <v>140</v>
      </c>
      <c r="E167" s="126" t="s">
        <v>189</v>
      </c>
      <c r="F167" s="129" t="s">
        <v>141</v>
      </c>
      <c r="G167" s="119">
        <v>20030</v>
      </c>
      <c r="H167" s="119">
        <v>2800</v>
      </c>
      <c r="I167" s="119">
        <f t="shared" si="18"/>
        <v>17230</v>
      </c>
      <c r="J167" s="119">
        <v>2930</v>
      </c>
      <c r="K167" s="119">
        <v>300</v>
      </c>
      <c r="L167" s="119">
        <f t="shared" si="19"/>
        <v>2630</v>
      </c>
      <c r="M167" s="1012"/>
    </row>
    <row r="168" spans="1:13" ht="13.9" customHeight="1" thickBot="1">
      <c r="A168" s="81" t="str">
        <f t="shared" si="23"/>
        <v>【通所型】柏原市要9h非課税</v>
      </c>
      <c r="B168" s="93" t="s">
        <v>197</v>
      </c>
      <c r="C168" s="112" t="s">
        <v>164</v>
      </c>
      <c r="D168" s="107" t="s">
        <v>140</v>
      </c>
      <c r="E168" s="126" t="s">
        <v>189</v>
      </c>
      <c r="F168" s="131" t="s">
        <v>143</v>
      </c>
      <c r="G168" s="120">
        <v>20030</v>
      </c>
      <c r="H168" s="120">
        <v>0</v>
      </c>
      <c r="I168" s="120">
        <f t="shared" si="18"/>
        <v>20030</v>
      </c>
      <c r="J168" s="120">
        <v>2930</v>
      </c>
      <c r="K168" s="120">
        <v>0</v>
      </c>
      <c r="L168" s="120">
        <f t="shared" si="19"/>
        <v>2930</v>
      </c>
      <c r="M168" s="1013"/>
    </row>
    <row r="169" spans="1:13" ht="13.9" customHeight="1" thickBot="1">
      <c r="A169" s="81" t="str">
        <f t="shared" si="23"/>
        <v>【通所型】柏原市要9h生活保護</v>
      </c>
      <c r="B169" s="93" t="s">
        <v>197</v>
      </c>
      <c r="C169" s="112" t="s">
        <v>164</v>
      </c>
      <c r="D169" s="107" t="s">
        <v>140</v>
      </c>
      <c r="E169" s="126" t="s">
        <v>189</v>
      </c>
      <c r="F169" s="130" t="s">
        <v>163</v>
      </c>
      <c r="G169" s="120">
        <v>20030</v>
      </c>
      <c r="H169" s="120">
        <v>0</v>
      </c>
      <c r="I169" s="120">
        <f t="shared" si="18"/>
        <v>20030</v>
      </c>
      <c r="J169" s="120">
        <v>2930</v>
      </c>
      <c r="K169" s="120">
        <v>0</v>
      </c>
      <c r="L169" s="120">
        <f t="shared" si="19"/>
        <v>2930</v>
      </c>
      <c r="M169" s="1014"/>
    </row>
    <row r="170" spans="1:13" ht="13.9" customHeight="1" thickBot="1">
      <c r="A170" s="81" t="str">
        <f t="shared" si="23"/>
        <v>【通所型】羽曳野市不要9h課税</v>
      </c>
      <c r="B170" s="93" t="s">
        <v>197</v>
      </c>
      <c r="C170" s="112" t="s">
        <v>165</v>
      </c>
      <c r="D170" s="107" t="s">
        <v>152</v>
      </c>
      <c r="E170" s="126" t="s">
        <v>189</v>
      </c>
      <c r="F170" s="129" t="s">
        <v>141</v>
      </c>
      <c r="G170" s="119">
        <v>19530</v>
      </c>
      <c r="H170" s="119">
        <v>1250</v>
      </c>
      <c r="I170" s="119">
        <f t="shared" si="18"/>
        <v>18280</v>
      </c>
      <c r="J170" s="119">
        <v>2930</v>
      </c>
      <c r="K170" s="119">
        <v>100</v>
      </c>
      <c r="L170" s="119">
        <f t="shared" si="19"/>
        <v>2830</v>
      </c>
      <c r="M170" s="1012"/>
    </row>
    <row r="171" spans="1:13" ht="13.9" customHeight="1" thickBot="1">
      <c r="A171" s="81" t="str">
        <f t="shared" si="23"/>
        <v>【通所型】羽曳野市不要9h非課税</v>
      </c>
      <c r="B171" s="93" t="s">
        <v>197</v>
      </c>
      <c r="C171" s="112" t="s">
        <v>165</v>
      </c>
      <c r="D171" s="107" t="s">
        <v>152</v>
      </c>
      <c r="E171" s="126" t="s">
        <v>189</v>
      </c>
      <c r="F171" s="131" t="s">
        <v>143</v>
      </c>
      <c r="G171" s="127">
        <v>19530</v>
      </c>
      <c r="H171" s="127">
        <v>625</v>
      </c>
      <c r="I171" s="127">
        <v>18905</v>
      </c>
      <c r="J171" s="127">
        <v>2930</v>
      </c>
      <c r="K171" s="127">
        <v>50</v>
      </c>
      <c r="L171" s="127">
        <v>2880</v>
      </c>
      <c r="M171" s="1013"/>
    </row>
    <row r="172" spans="1:13" ht="13.9" customHeight="1" thickBot="1">
      <c r="A172" s="81" t="str">
        <f t="shared" si="23"/>
        <v>【通所型】羽曳野市不要9h生活保護</v>
      </c>
      <c r="B172" s="93" t="s">
        <v>197</v>
      </c>
      <c r="C172" s="112" t="s">
        <v>165</v>
      </c>
      <c r="D172" s="107" t="s">
        <v>152</v>
      </c>
      <c r="E172" s="126" t="s">
        <v>189</v>
      </c>
      <c r="F172" s="130" t="s">
        <v>163</v>
      </c>
      <c r="G172" s="127">
        <v>19530</v>
      </c>
      <c r="H172" s="127">
        <v>625</v>
      </c>
      <c r="I172" s="127">
        <v>18905</v>
      </c>
      <c r="J172" s="127">
        <v>2930</v>
      </c>
      <c r="K172" s="127">
        <v>50</v>
      </c>
      <c r="L172" s="127">
        <v>2880</v>
      </c>
      <c r="M172" s="1014"/>
    </row>
    <row r="173" spans="1:13" ht="13.9" customHeight="1" thickBot="1">
      <c r="A173" s="81" t="str">
        <f t="shared" si="23"/>
        <v>【通所型】藤井寺市不要9h課税</v>
      </c>
      <c r="B173" s="93" t="s">
        <v>197</v>
      </c>
      <c r="C173" s="112" t="s">
        <v>166</v>
      </c>
      <c r="D173" s="107" t="s">
        <v>152</v>
      </c>
      <c r="E173" s="126" t="s">
        <v>189</v>
      </c>
      <c r="F173" s="129" t="s">
        <v>141</v>
      </c>
      <c r="G173" s="119">
        <v>19530</v>
      </c>
      <c r="H173" s="119">
        <v>800</v>
      </c>
      <c r="I173" s="119">
        <f t="shared" si="18"/>
        <v>18730</v>
      </c>
      <c r="J173" s="119">
        <v>2930</v>
      </c>
      <c r="K173" s="119">
        <v>500</v>
      </c>
      <c r="L173" s="119">
        <f t="shared" si="19"/>
        <v>2430</v>
      </c>
      <c r="M173" s="1012"/>
    </row>
    <row r="174" spans="1:13" ht="13.9" customHeight="1" thickBot="1">
      <c r="A174" s="81" t="str">
        <f t="shared" si="23"/>
        <v>【通所型】藤井寺市不要9h非課税</v>
      </c>
      <c r="B174" s="93" t="s">
        <v>197</v>
      </c>
      <c r="C174" s="112" t="s">
        <v>166</v>
      </c>
      <c r="D174" s="107" t="s">
        <v>152</v>
      </c>
      <c r="E174" s="126" t="s">
        <v>189</v>
      </c>
      <c r="F174" s="131" t="s">
        <v>143</v>
      </c>
      <c r="G174" s="127">
        <v>19530</v>
      </c>
      <c r="H174" s="127">
        <v>0</v>
      </c>
      <c r="I174" s="127">
        <f t="shared" si="18"/>
        <v>19530</v>
      </c>
      <c r="J174" s="127">
        <v>2930</v>
      </c>
      <c r="K174" s="127">
        <v>0</v>
      </c>
      <c r="L174" s="127">
        <f t="shared" si="19"/>
        <v>2930</v>
      </c>
      <c r="M174" s="1013"/>
    </row>
    <row r="175" spans="1:13" ht="13.9" customHeight="1" thickBot="1">
      <c r="A175" s="81" t="str">
        <f t="shared" si="23"/>
        <v>【通所型】藤井寺市不要9h生活保護</v>
      </c>
      <c r="B175" s="93" t="s">
        <v>197</v>
      </c>
      <c r="C175" s="112" t="s">
        <v>166</v>
      </c>
      <c r="D175" s="107" t="s">
        <v>152</v>
      </c>
      <c r="E175" s="126" t="s">
        <v>189</v>
      </c>
      <c r="F175" s="130" t="s">
        <v>163</v>
      </c>
      <c r="G175" s="127">
        <v>19530</v>
      </c>
      <c r="H175" s="127">
        <v>0</v>
      </c>
      <c r="I175" s="127">
        <f t="shared" si="18"/>
        <v>19530</v>
      </c>
      <c r="J175" s="127">
        <v>2930</v>
      </c>
      <c r="K175" s="127">
        <v>0</v>
      </c>
      <c r="L175" s="127">
        <f t="shared" si="19"/>
        <v>2930</v>
      </c>
      <c r="M175" s="1014"/>
    </row>
    <row r="176" spans="1:13" ht="13.9" customHeight="1" thickBot="1">
      <c r="A176" s="81" t="str">
        <f t="shared" si="23"/>
        <v>【通所型】富田林市不要7h課税</v>
      </c>
      <c r="B176" s="93" t="s">
        <v>197</v>
      </c>
      <c r="C176" s="106" t="s">
        <v>167</v>
      </c>
      <c r="D176" s="107" t="s">
        <v>152</v>
      </c>
      <c r="E176" s="132" t="s">
        <v>113</v>
      </c>
      <c r="F176" s="235" t="s">
        <v>141</v>
      </c>
      <c r="G176" s="119">
        <v>15150</v>
      </c>
      <c r="H176" s="119">
        <v>1300</v>
      </c>
      <c r="I176" s="119">
        <f t="shared" si="18"/>
        <v>13850</v>
      </c>
      <c r="J176" s="119">
        <v>2270</v>
      </c>
      <c r="K176" s="119"/>
      <c r="L176" s="119">
        <f t="shared" si="19"/>
        <v>2270</v>
      </c>
      <c r="M176" s="1012"/>
    </row>
    <row r="177" spans="1:13" ht="13.9" customHeight="1" thickBot="1">
      <c r="A177" s="81" t="str">
        <f t="shared" si="23"/>
        <v>【通所型】富田林市不要7h非課税</v>
      </c>
      <c r="B177" s="93" t="s">
        <v>197</v>
      </c>
      <c r="C177" s="106" t="s">
        <v>167</v>
      </c>
      <c r="D177" s="107" t="s">
        <v>152</v>
      </c>
      <c r="E177" s="128" t="s">
        <v>113</v>
      </c>
      <c r="F177" s="131" t="s">
        <v>143</v>
      </c>
      <c r="G177" s="120">
        <v>15150</v>
      </c>
      <c r="H177" s="120">
        <v>500</v>
      </c>
      <c r="I177" s="120">
        <f t="shared" si="18"/>
        <v>14650</v>
      </c>
      <c r="J177" s="120">
        <v>2270</v>
      </c>
      <c r="K177" s="120"/>
      <c r="L177" s="120">
        <f t="shared" si="19"/>
        <v>2270</v>
      </c>
      <c r="M177" s="1013"/>
    </row>
    <row r="178" spans="1:13" ht="13.9" customHeight="1" thickBot="1">
      <c r="A178" s="81" t="str">
        <f t="shared" si="23"/>
        <v>【通所型】富田林市不要7h生活保護</v>
      </c>
      <c r="B178" s="93" t="s">
        <v>197</v>
      </c>
      <c r="C178" s="106" t="s">
        <v>167</v>
      </c>
      <c r="D178" s="107" t="s">
        <v>152</v>
      </c>
      <c r="E178" s="128" t="s">
        <v>113</v>
      </c>
      <c r="F178" s="130" t="s">
        <v>163</v>
      </c>
      <c r="G178" s="120">
        <v>15150</v>
      </c>
      <c r="H178" s="120">
        <v>500</v>
      </c>
      <c r="I178" s="120">
        <f t="shared" si="18"/>
        <v>14650</v>
      </c>
      <c r="J178" s="120">
        <v>2270</v>
      </c>
      <c r="K178" s="120"/>
      <c r="L178" s="120">
        <f t="shared" si="19"/>
        <v>2270</v>
      </c>
      <c r="M178" s="1013"/>
    </row>
    <row r="179" spans="1:13" ht="13.9" customHeight="1" thickBot="1">
      <c r="A179" s="81" t="str">
        <f t="shared" si="23"/>
        <v>【通所型】富田林市不要9h課税</v>
      </c>
      <c r="B179" s="93" t="s">
        <v>197</v>
      </c>
      <c r="C179" s="106" t="s">
        <v>167</v>
      </c>
      <c r="D179" s="107" t="s">
        <v>152</v>
      </c>
      <c r="E179" s="126" t="s">
        <v>189</v>
      </c>
      <c r="F179" s="236" t="s">
        <v>211</v>
      </c>
      <c r="G179" s="120">
        <v>19530</v>
      </c>
      <c r="H179" s="120">
        <v>1700</v>
      </c>
      <c r="I179" s="120">
        <f t="shared" si="18"/>
        <v>17830</v>
      </c>
      <c r="J179" s="120">
        <v>2930</v>
      </c>
      <c r="K179" s="120"/>
      <c r="L179" s="120">
        <f t="shared" si="19"/>
        <v>2930</v>
      </c>
      <c r="M179" s="1013"/>
    </row>
    <row r="180" spans="1:13" ht="13.9" customHeight="1" thickBot="1">
      <c r="A180" s="81" t="str">
        <f t="shared" si="23"/>
        <v>【通所型】富田林市不要9h非課税</v>
      </c>
      <c r="B180" s="93" t="s">
        <v>197</v>
      </c>
      <c r="C180" s="106" t="s">
        <v>167</v>
      </c>
      <c r="D180" s="107" t="s">
        <v>152</v>
      </c>
      <c r="E180" s="126" t="s">
        <v>189</v>
      </c>
      <c r="F180" s="131" t="s">
        <v>143</v>
      </c>
      <c r="G180" s="127">
        <v>19530</v>
      </c>
      <c r="H180" s="127">
        <v>1000</v>
      </c>
      <c r="I180" s="127">
        <f t="shared" si="18"/>
        <v>18530</v>
      </c>
      <c r="J180" s="127">
        <v>2930</v>
      </c>
      <c r="K180" s="127"/>
      <c r="L180" s="127">
        <f t="shared" si="19"/>
        <v>2930</v>
      </c>
      <c r="M180" s="1013"/>
    </row>
    <row r="181" spans="1:13" ht="13.9" customHeight="1" thickBot="1">
      <c r="A181" s="81" t="str">
        <f t="shared" si="23"/>
        <v>【通所型】富田林市不要9h生活保護</v>
      </c>
      <c r="B181" s="93" t="s">
        <v>197</v>
      </c>
      <c r="C181" s="106" t="s">
        <v>167</v>
      </c>
      <c r="D181" s="107" t="s">
        <v>152</v>
      </c>
      <c r="E181" s="126" t="s">
        <v>189</v>
      </c>
      <c r="F181" s="130" t="s">
        <v>163</v>
      </c>
      <c r="G181" s="127">
        <v>19530</v>
      </c>
      <c r="H181" s="127">
        <v>1000</v>
      </c>
      <c r="I181" s="127">
        <f t="shared" si="18"/>
        <v>18530</v>
      </c>
      <c r="J181" s="127">
        <v>2930</v>
      </c>
      <c r="K181" s="127"/>
      <c r="L181" s="127">
        <f t="shared" si="19"/>
        <v>2930</v>
      </c>
      <c r="M181" s="1014"/>
    </row>
    <row r="182" spans="1:13" ht="13.9" customHeight="1" thickBot="1">
      <c r="A182" s="81" t="str">
        <f t="shared" si="23"/>
        <v>【通所型】河内長野市不要9h課税</v>
      </c>
      <c r="B182" s="93" t="s">
        <v>197</v>
      </c>
      <c r="C182" s="112" t="s">
        <v>168</v>
      </c>
      <c r="D182" s="107" t="s">
        <v>152</v>
      </c>
      <c r="E182" s="126" t="s">
        <v>189</v>
      </c>
      <c r="F182" s="129" t="s">
        <v>141</v>
      </c>
      <c r="G182" s="119">
        <v>19530</v>
      </c>
      <c r="H182" s="119">
        <v>1700</v>
      </c>
      <c r="I182" s="119">
        <f t="shared" si="18"/>
        <v>17830</v>
      </c>
      <c r="J182" s="119">
        <v>2930</v>
      </c>
      <c r="K182" s="119">
        <v>0</v>
      </c>
      <c r="L182" s="119">
        <f t="shared" si="19"/>
        <v>2930</v>
      </c>
      <c r="M182" s="1012"/>
    </row>
    <row r="183" spans="1:13" ht="13.9" customHeight="1" thickBot="1">
      <c r="A183" s="81" t="str">
        <f t="shared" si="23"/>
        <v>【通所型】河内長野市不要9h非課税</v>
      </c>
      <c r="B183" s="93" t="s">
        <v>197</v>
      </c>
      <c r="C183" s="112" t="s">
        <v>168</v>
      </c>
      <c r="D183" s="107" t="s">
        <v>152</v>
      </c>
      <c r="E183" s="126" t="s">
        <v>189</v>
      </c>
      <c r="F183" s="131" t="s">
        <v>143</v>
      </c>
      <c r="G183" s="120">
        <v>19530</v>
      </c>
      <c r="H183" s="120">
        <v>1000</v>
      </c>
      <c r="I183" s="120">
        <f t="shared" si="18"/>
        <v>18530</v>
      </c>
      <c r="J183" s="120">
        <v>2930</v>
      </c>
      <c r="K183" s="120">
        <v>0</v>
      </c>
      <c r="L183" s="120">
        <f t="shared" si="19"/>
        <v>2930</v>
      </c>
      <c r="M183" s="1013"/>
    </row>
    <row r="184" spans="1:13" ht="13.9" customHeight="1" thickBot="1">
      <c r="A184" s="81" t="str">
        <f t="shared" si="23"/>
        <v>【通所型】河内長野市不要9h生活保護</v>
      </c>
      <c r="B184" s="93" t="s">
        <v>197</v>
      </c>
      <c r="C184" s="112" t="s">
        <v>168</v>
      </c>
      <c r="D184" s="107" t="s">
        <v>152</v>
      </c>
      <c r="E184" s="126" t="s">
        <v>189</v>
      </c>
      <c r="F184" s="130" t="s">
        <v>163</v>
      </c>
      <c r="G184" s="120">
        <v>19530</v>
      </c>
      <c r="H184" s="120">
        <v>1000</v>
      </c>
      <c r="I184" s="120">
        <f t="shared" si="18"/>
        <v>18530</v>
      </c>
      <c r="J184" s="120">
        <v>2930</v>
      </c>
      <c r="K184" s="120">
        <v>0</v>
      </c>
      <c r="L184" s="120">
        <f t="shared" si="19"/>
        <v>2930</v>
      </c>
      <c r="M184" s="1013"/>
    </row>
    <row r="185" spans="1:13" ht="13.9" customHeight="1" thickBot="1">
      <c r="A185" s="81" t="str">
        <f t="shared" si="23"/>
        <v>【通所型】河内長野市不要7h課税</v>
      </c>
      <c r="B185" s="93" t="s">
        <v>197</v>
      </c>
      <c r="C185" s="112" t="s">
        <v>168</v>
      </c>
      <c r="D185" s="107" t="s">
        <v>152</v>
      </c>
      <c r="E185" s="128" t="s">
        <v>113</v>
      </c>
      <c r="F185" s="131" t="s">
        <v>141</v>
      </c>
      <c r="G185" s="120">
        <v>15150</v>
      </c>
      <c r="H185" s="120">
        <v>1300</v>
      </c>
      <c r="I185" s="120">
        <f t="shared" si="18"/>
        <v>13850</v>
      </c>
      <c r="J185" s="120">
        <v>2270</v>
      </c>
      <c r="K185" s="120">
        <v>0</v>
      </c>
      <c r="L185" s="120">
        <f t="shared" si="19"/>
        <v>2270</v>
      </c>
      <c r="M185" s="1013"/>
    </row>
    <row r="186" spans="1:13" ht="13.9" customHeight="1" thickBot="1">
      <c r="A186" s="81" t="str">
        <f t="shared" si="23"/>
        <v>【通所型】河内長野市不要7h非課税</v>
      </c>
      <c r="B186" s="93" t="s">
        <v>197</v>
      </c>
      <c r="C186" s="112" t="s">
        <v>168</v>
      </c>
      <c r="D186" s="107" t="s">
        <v>152</v>
      </c>
      <c r="E186" s="128" t="s">
        <v>113</v>
      </c>
      <c r="F186" s="131" t="s">
        <v>143</v>
      </c>
      <c r="G186" s="127">
        <v>15150</v>
      </c>
      <c r="H186" s="127">
        <v>500</v>
      </c>
      <c r="I186" s="127">
        <f t="shared" si="18"/>
        <v>14650</v>
      </c>
      <c r="J186" s="127">
        <v>2270</v>
      </c>
      <c r="K186" s="127">
        <v>0</v>
      </c>
      <c r="L186" s="127">
        <f t="shared" si="19"/>
        <v>2270</v>
      </c>
      <c r="M186" s="1013"/>
    </row>
    <row r="187" spans="1:13" ht="13.9" customHeight="1" thickBot="1">
      <c r="A187" s="81" t="str">
        <f t="shared" si="23"/>
        <v>【通所型】河内長野市不要7h生活保護</v>
      </c>
      <c r="B187" s="93" t="s">
        <v>197</v>
      </c>
      <c r="C187" s="112" t="s">
        <v>168</v>
      </c>
      <c r="D187" s="107" t="s">
        <v>152</v>
      </c>
      <c r="E187" s="128" t="s">
        <v>113</v>
      </c>
      <c r="F187" s="130" t="s">
        <v>163</v>
      </c>
      <c r="G187" s="127">
        <v>15150</v>
      </c>
      <c r="H187" s="127">
        <v>500</v>
      </c>
      <c r="I187" s="127">
        <f t="shared" si="18"/>
        <v>14650</v>
      </c>
      <c r="J187" s="127">
        <v>2270</v>
      </c>
      <c r="K187" s="127">
        <v>0</v>
      </c>
      <c r="L187" s="127">
        <f t="shared" si="19"/>
        <v>2270</v>
      </c>
      <c r="M187" s="1014"/>
    </row>
    <row r="188" spans="1:13" ht="13.9" customHeight="1" thickBot="1">
      <c r="A188" s="81" t="str">
        <f t="shared" si="23"/>
        <v>【通所型】大阪狭山市不要9h課税</v>
      </c>
      <c r="B188" s="93" t="s">
        <v>197</v>
      </c>
      <c r="C188" s="112" t="s">
        <v>169</v>
      </c>
      <c r="D188" s="107" t="s">
        <v>152</v>
      </c>
      <c r="E188" s="126" t="s">
        <v>189</v>
      </c>
      <c r="F188" s="129" t="s">
        <v>141</v>
      </c>
      <c r="G188" s="119">
        <v>19530</v>
      </c>
      <c r="H188" s="119">
        <v>1700</v>
      </c>
      <c r="I188" s="119">
        <f t="shared" si="18"/>
        <v>17830</v>
      </c>
      <c r="J188" s="119">
        <v>2930</v>
      </c>
      <c r="K188" s="119">
        <v>0</v>
      </c>
      <c r="L188" s="119">
        <f t="shared" si="19"/>
        <v>2930</v>
      </c>
      <c r="M188" s="1012"/>
    </row>
    <row r="189" spans="1:13" ht="13.9" customHeight="1" thickBot="1">
      <c r="A189" s="81" t="str">
        <f t="shared" si="23"/>
        <v>【通所型】大阪狭山市不要9h非課税</v>
      </c>
      <c r="B189" s="93" t="s">
        <v>197</v>
      </c>
      <c r="C189" s="112" t="s">
        <v>169</v>
      </c>
      <c r="D189" s="107" t="s">
        <v>152</v>
      </c>
      <c r="E189" s="126" t="s">
        <v>189</v>
      </c>
      <c r="F189" s="131" t="s">
        <v>143</v>
      </c>
      <c r="G189" s="120">
        <v>19530</v>
      </c>
      <c r="H189" s="120">
        <v>1000</v>
      </c>
      <c r="I189" s="120">
        <f t="shared" si="18"/>
        <v>18530</v>
      </c>
      <c r="J189" s="120">
        <v>2930</v>
      </c>
      <c r="K189" s="120">
        <v>0</v>
      </c>
      <c r="L189" s="120">
        <f t="shared" si="19"/>
        <v>2930</v>
      </c>
      <c r="M189" s="1013"/>
    </row>
    <row r="190" spans="1:13" ht="13.9" customHeight="1" thickBot="1">
      <c r="A190" s="81" t="str">
        <f t="shared" si="23"/>
        <v>【通所型】大阪狭山市不要9h生活保護</v>
      </c>
      <c r="B190" s="93" t="s">
        <v>197</v>
      </c>
      <c r="C190" s="112" t="s">
        <v>169</v>
      </c>
      <c r="D190" s="107" t="s">
        <v>152</v>
      </c>
      <c r="E190" s="126" t="s">
        <v>189</v>
      </c>
      <c r="F190" s="130" t="s">
        <v>163</v>
      </c>
      <c r="G190" s="120">
        <v>19530</v>
      </c>
      <c r="H190" s="120">
        <v>1000</v>
      </c>
      <c r="I190" s="120">
        <f t="shared" si="18"/>
        <v>18530</v>
      </c>
      <c r="J190" s="120">
        <v>2930</v>
      </c>
      <c r="K190" s="120">
        <v>0</v>
      </c>
      <c r="L190" s="120">
        <f t="shared" si="19"/>
        <v>2930</v>
      </c>
      <c r="M190" s="1013"/>
    </row>
    <row r="191" spans="1:13" ht="13.9" customHeight="1" thickBot="1">
      <c r="A191" s="81" t="str">
        <f t="shared" si="23"/>
        <v>【通所型】大阪狭山市不要7h課税</v>
      </c>
      <c r="B191" s="93" t="s">
        <v>197</v>
      </c>
      <c r="C191" s="112" t="s">
        <v>169</v>
      </c>
      <c r="D191" s="107" t="s">
        <v>152</v>
      </c>
      <c r="E191" s="128" t="s">
        <v>113</v>
      </c>
      <c r="F191" s="131" t="s">
        <v>141</v>
      </c>
      <c r="G191" s="120">
        <v>15150</v>
      </c>
      <c r="H191" s="120">
        <v>1300</v>
      </c>
      <c r="I191" s="120">
        <f t="shared" si="18"/>
        <v>13850</v>
      </c>
      <c r="J191" s="120">
        <v>2270</v>
      </c>
      <c r="K191" s="120">
        <v>0</v>
      </c>
      <c r="L191" s="120">
        <f t="shared" si="19"/>
        <v>2270</v>
      </c>
      <c r="M191" s="1013"/>
    </row>
    <row r="192" spans="1:13" ht="13.9" customHeight="1" thickBot="1">
      <c r="A192" s="81" t="str">
        <f t="shared" si="23"/>
        <v>【通所型】大阪狭山市不要7h非課税</v>
      </c>
      <c r="B192" s="93" t="s">
        <v>197</v>
      </c>
      <c r="C192" s="112" t="s">
        <v>169</v>
      </c>
      <c r="D192" s="107" t="s">
        <v>152</v>
      </c>
      <c r="E192" s="128" t="s">
        <v>113</v>
      </c>
      <c r="F192" s="131" t="s">
        <v>143</v>
      </c>
      <c r="G192" s="127">
        <v>15150</v>
      </c>
      <c r="H192" s="127">
        <v>500</v>
      </c>
      <c r="I192" s="127">
        <f t="shared" si="18"/>
        <v>14650</v>
      </c>
      <c r="J192" s="127">
        <v>2270</v>
      </c>
      <c r="K192" s="127">
        <v>0</v>
      </c>
      <c r="L192" s="127">
        <f t="shared" si="19"/>
        <v>2270</v>
      </c>
      <c r="M192" s="1013"/>
    </row>
    <row r="193" spans="1:13" ht="13.9" customHeight="1" thickBot="1">
      <c r="A193" s="81" t="str">
        <f t="shared" si="23"/>
        <v>【通所型】大阪狭山市不要7h生活保護</v>
      </c>
      <c r="B193" s="93" t="s">
        <v>197</v>
      </c>
      <c r="C193" s="112" t="s">
        <v>169</v>
      </c>
      <c r="D193" s="107" t="s">
        <v>152</v>
      </c>
      <c r="E193" s="128" t="s">
        <v>113</v>
      </c>
      <c r="F193" s="130" t="s">
        <v>163</v>
      </c>
      <c r="G193" s="127">
        <v>15150</v>
      </c>
      <c r="H193" s="127">
        <v>500</v>
      </c>
      <c r="I193" s="127">
        <f t="shared" si="18"/>
        <v>14650</v>
      </c>
      <c r="J193" s="127">
        <v>2270</v>
      </c>
      <c r="K193" s="127">
        <v>0</v>
      </c>
      <c r="L193" s="127">
        <f t="shared" si="19"/>
        <v>2270</v>
      </c>
      <c r="M193" s="1014"/>
    </row>
    <row r="194" spans="1:13" ht="13.9" customHeight="1" thickBot="1">
      <c r="A194" s="81" t="str">
        <f t="shared" si="23"/>
        <v>【通所型】太子町不要7h課税</v>
      </c>
      <c r="B194" s="93" t="s">
        <v>197</v>
      </c>
      <c r="C194" s="112" t="s">
        <v>170</v>
      </c>
      <c r="D194" s="107" t="s">
        <v>152</v>
      </c>
      <c r="E194" s="126" t="s">
        <v>113</v>
      </c>
      <c r="F194" s="129" t="s">
        <v>141</v>
      </c>
      <c r="G194" s="119">
        <v>15150</v>
      </c>
      <c r="H194" s="119">
        <v>1300</v>
      </c>
      <c r="I194" s="119">
        <f t="shared" si="18"/>
        <v>13850</v>
      </c>
      <c r="J194" s="119">
        <v>2270</v>
      </c>
      <c r="K194" s="119">
        <v>0</v>
      </c>
      <c r="L194" s="119">
        <f t="shared" si="19"/>
        <v>2270</v>
      </c>
      <c r="M194" s="1012"/>
    </row>
    <row r="195" spans="1:13" ht="13.9" customHeight="1" thickBot="1">
      <c r="A195" s="81" t="str">
        <f t="shared" si="23"/>
        <v>【通所型】太子町不要7h非課税</v>
      </c>
      <c r="B195" s="93" t="s">
        <v>197</v>
      </c>
      <c r="C195" s="112" t="s">
        <v>170</v>
      </c>
      <c r="D195" s="107" t="s">
        <v>152</v>
      </c>
      <c r="E195" s="128" t="s">
        <v>113</v>
      </c>
      <c r="F195" s="131" t="s">
        <v>143</v>
      </c>
      <c r="G195" s="120">
        <v>15150</v>
      </c>
      <c r="H195" s="120">
        <v>500</v>
      </c>
      <c r="I195" s="120">
        <f t="shared" si="18"/>
        <v>14650</v>
      </c>
      <c r="J195" s="120">
        <v>2270</v>
      </c>
      <c r="K195" s="120">
        <v>0</v>
      </c>
      <c r="L195" s="120">
        <f t="shared" si="19"/>
        <v>2270</v>
      </c>
      <c r="M195" s="1013"/>
    </row>
    <row r="196" spans="1:13" ht="13.9" customHeight="1" thickBot="1">
      <c r="A196" s="81" t="str">
        <f t="shared" si="23"/>
        <v>【通所型】太子町不要7h生活保護</v>
      </c>
      <c r="B196" s="93" t="s">
        <v>197</v>
      </c>
      <c r="C196" s="112" t="s">
        <v>170</v>
      </c>
      <c r="D196" s="107" t="s">
        <v>152</v>
      </c>
      <c r="E196" s="128" t="s">
        <v>113</v>
      </c>
      <c r="F196" s="130" t="s">
        <v>163</v>
      </c>
      <c r="G196" s="120">
        <v>15150</v>
      </c>
      <c r="H196" s="120">
        <v>500</v>
      </c>
      <c r="I196" s="120">
        <f t="shared" si="18"/>
        <v>14650</v>
      </c>
      <c r="J196" s="120">
        <v>2270</v>
      </c>
      <c r="K196" s="120">
        <v>0</v>
      </c>
      <c r="L196" s="120">
        <f t="shared" si="19"/>
        <v>2270</v>
      </c>
      <c r="M196" s="1013"/>
    </row>
    <row r="197" spans="1:13" ht="13.9" customHeight="1" thickBot="1">
      <c r="A197" s="81" t="str">
        <f t="shared" si="23"/>
        <v>【通所型】太子町不要9h課税</v>
      </c>
      <c r="B197" s="93" t="s">
        <v>197</v>
      </c>
      <c r="C197" s="112" t="s">
        <v>170</v>
      </c>
      <c r="D197" s="107" t="s">
        <v>152</v>
      </c>
      <c r="E197" s="126" t="s">
        <v>189</v>
      </c>
      <c r="F197" s="131" t="s">
        <v>141</v>
      </c>
      <c r="G197" s="120">
        <v>19530</v>
      </c>
      <c r="H197" s="120">
        <v>1700</v>
      </c>
      <c r="I197" s="120">
        <f t="shared" si="18"/>
        <v>17830</v>
      </c>
      <c r="J197" s="120">
        <v>2930</v>
      </c>
      <c r="K197" s="120">
        <v>0</v>
      </c>
      <c r="L197" s="120">
        <f t="shared" si="19"/>
        <v>2930</v>
      </c>
      <c r="M197" s="1013"/>
    </row>
    <row r="198" spans="1:13" ht="13.9" customHeight="1" thickBot="1">
      <c r="A198" s="81" t="str">
        <f t="shared" si="23"/>
        <v>【通所型】太子町不要9h非課税</v>
      </c>
      <c r="B198" s="93" t="s">
        <v>197</v>
      </c>
      <c r="C198" s="112" t="s">
        <v>170</v>
      </c>
      <c r="D198" s="107" t="s">
        <v>152</v>
      </c>
      <c r="E198" s="126" t="s">
        <v>189</v>
      </c>
      <c r="F198" s="131" t="s">
        <v>143</v>
      </c>
      <c r="G198" s="127">
        <v>19530</v>
      </c>
      <c r="H198" s="127">
        <v>1000</v>
      </c>
      <c r="I198" s="127">
        <f t="shared" ref="I198:I259" si="24">G198-H198</f>
        <v>18530</v>
      </c>
      <c r="J198" s="127">
        <v>2930</v>
      </c>
      <c r="K198" s="127">
        <v>0</v>
      </c>
      <c r="L198" s="127">
        <f t="shared" ref="L198:L259" si="25">J198-K198</f>
        <v>2930</v>
      </c>
      <c r="M198" s="1013"/>
    </row>
    <row r="199" spans="1:13" ht="13.9" customHeight="1" thickBot="1">
      <c r="A199" s="81" t="str">
        <f t="shared" si="23"/>
        <v>【通所型】太子町不要9h生活保護</v>
      </c>
      <c r="B199" s="93" t="s">
        <v>197</v>
      </c>
      <c r="C199" s="112" t="s">
        <v>170</v>
      </c>
      <c r="D199" s="107" t="s">
        <v>152</v>
      </c>
      <c r="E199" s="126" t="s">
        <v>189</v>
      </c>
      <c r="F199" s="130" t="s">
        <v>163</v>
      </c>
      <c r="G199" s="127">
        <v>19530</v>
      </c>
      <c r="H199" s="127">
        <v>1000</v>
      </c>
      <c r="I199" s="127">
        <f t="shared" si="24"/>
        <v>18530</v>
      </c>
      <c r="J199" s="127">
        <v>2930</v>
      </c>
      <c r="K199" s="127">
        <v>0</v>
      </c>
      <c r="L199" s="127">
        <f t="shared" si="25"/>
        <v>2930</v>
      </c>
      <c r="M199" s="1014"/>
    </row>
    <row r="200" spans="1:13" ht="13.9" customHeight="1" thickBot="1">
      <c r="A200" s="81" t="str">
        <f t="shared" si="23"/>
        <v>【通所型】河南町不要7h課税</v>
      </c>
      <c r="B200" s="93" t="s">
        <v>197</v>
      </c>
      <c r="C200" s="106" t="s">
        <v>173</v>
      </c>
      <c r="D200" s="107" t="s">
        <v>152</v>
      </c>
      <c r="E200" s="126" t="s">
        <v>113</v>
      </c>
      <c r="F200" s="129" t="s">
        <v>141</v>
      </c>
      <c r="G200" s="119">
        <v>15150</v>
      </c>
      <c r="H200" s="119">
        <v>1300</v>
      </c>
      <c r="I200" s="119">
        <f t="shared" si="24"/>
        <v>13850</v>
      </c>
      <c r="J200" s="119">
        <v>2270</v>
      </c>
      <c r="K200" s="119">
        <v>0</v>
      </c>
      <c r="L200" s="119">
        <f t="shared" si="25"/>
        <v>2270</v>
      </c>
      <c r="M200" s="1012"/>
    </row>
    <row r="201" spans="1:13" ht="13.9" customHeight="1" thickBot="1">
      <c r="A201" s="81" t="str">
        <f t="shared" ref="A201:A203" si="26">B201&amp;C201&amp;D201&amp;E201&amp;F201</f>
        <v>【通所型】河南町不要7h非課税</v>
      </c>
      <c r="B201" s="93" t="s">
        <v>197</v>
      </c>
      <c r="C201" s="106" t="s">
        <v>173</v>
      </c>
      <c r="D201" s="107" t="s">
        <v>152</v>
      </c>
      <c r="E201" s="128" t="s">
        <v>113</v>
      </c>
      <c r="F201" s="131" t="s">
        <v>143</v>
      </c>
      <c r="G201" s="120">
        <v>15150</v>
      </c>
      <c r="H201" s="120">
        <v>500</v>
      </c>
      <c r="I201" s="120">
        <f t="shared" si="24"/>
        <v>14650</v>
      </c>
      <c r="J201" s="120">
        <v>2270</v>
      </c>
      <c r="K201" s="120">
        <v>0</v>
      </c>
      <c r="L201" s="120">
        <f t="shared" si="25"/>
        <v>2270</v>
      </c>
      <c r="M201" s="1013"/>
    </row>
    <row r="202" spans="1:13" ht="13.9" customHeight="1" thickBot="1">
      <c r="A202" s="81" t="str">
        <f t="shared" si="26"/>
        <v>【通所型】河南町不要7h生活保護</v>
      </c>
      <c r="B202" s="93" t="s">
        <v>197</v>
      </c>
      <c r="C202" s="106" t="s">
        <v>173</v>
      </c>
      <c r="D202" s="107" t="s">
        <v>152</v>
      </c>
      <c r="E202" s="128" t="s">
        <v>113</v>
      </c>
      <c r="F202" s="130" t="s">
        <v>163</v>
      </c>
      <c r="G202" s="120">
        <v>15150</v>
      </c>
      <c r="H202" s="120">
        <v>500</v>
      </c>
      <c r="I202" s="120">
        <f t="shared" si="24"/>
        <v>14650</v>
      </c>
      <c r="J202" s="120">
        <v>2270</v>
      </c>
      <c r="K202" s="120">
        <v>0</v>
      </c>
      <c r="L202" s="120">
        <f t="shared" si="25"/>
        <v>2270</v>
      </c>
      <c r="M202" s="1013"/>
    </row>
    <row r="203" spans="1:13" ht="13.9" customHeight="1" thickBot="1">
      <c r="A203" s="81" t="str">
        <f t="shared" si="26"/>
        <v>【通所型】河南町不要9h課税</v>
      </c>
      <c r="B203" s="93" t="s">
        <v>197</v>
      </c>
      <c r="C203" s="106" t="s">
        <v>173</v>
      </c>
      <c r="D203" s="107" t="s">
        <v>152</v>
      </c>
      <c r="E203" s="126" t="s">
        <v>189</v>
      </c>
      <c r="F203" s="131" t="s">
        <v>141</v>
      </c>
      <c r="G203" s="120">
        <v>19530</v>
      </c>
      <c r="H203" s="120">
        <v>1700</v>
      </c>
      <c r="I203" s="120">
        <f t="shared" si="24"/>
        <v>17830</v>
      </c>
      <c r="J203" s="120">
        <v>2930</v>
      </c>
      <c r="K203" s="120">
        <v>0</v>
      </c>
      <c r="L203" s="120">
        <f t="shared" si="25"/>
        <v>2930</v>
      </c>
      <c r="M203" s="1013"/>
    </row>
    <row r="204" spans="1:13" ht="13.9" customHeight="1" thickBot="1">
      <c r="A204" s="81" t="str">
        <f t="shared" si="23"/>
        <v>【通所型】河南町不要9h非課税</v>
      </c>
      <c r="B204" s="93" t="s">
        <v>197</v>
      </c>
      <c r="C204" s="106" t="s">
        <v>173</v>
      </c>
      <c r="D204" s="107" t="s">
        <v>152</v>
      </c>
      <c r="E204" s="126" t="s">
        <v>189</v>
      </c>
      <c r="F204" s="131" t="s">
        <v>143</v>
      </c>
      <c r="G204" s="127">
        <v>19530</v>
      </c>
      <c r="H204" s="127">
        <v>1000</v>
      </c>
      <c r="I204" s="127">
        <f t="shared" si="24"/>
        <v>18530</v>
      </c>
      <c r="J204" s="127">
        <v>2930</v>
      </c>
      <c r="K204" s="127">
        <v>0</v>
      </c>
      <c r="L204" s="127">
        <f t="shared" si="25"/>
        <v>2930</v>
      </c>
      <c r="M204" s="1013"/>
    </row>
    <row r="205" spans="1:13" ht="13.9" customHeight="1" thickBot="1">
      <c r="A205" s="81" t="str">
        <f t="shared" si="23"/>
        <v>【通所型】河南町不要9h生活保護</v>
      </c>
      <c r="B205" s="93" t="s">
        <v>197</v>
      </c>
      <c r="C205" s="106" t="s">
        <v>173</v>
      </c>
      <c r="D205" s="107" t="s">
        <v>152</v>
      </c>
      <c r="E205" s="126" t="s">
        <v>189</v>
      </c>
      <c r="F205" s="130" t="s">
        <v>163</v>
      </c>
      <c r="G205" s="127">
        <v>19530</v>
      </c>
      <c r="H205" s="127">
        <v>1000</v>
      </c>
      <c r="I205" s="127">
        <f t="shared" si="24"/>
        <v>18530</v>
      </c>
      <c r="J205" s="127">
        <v>2930</v>
      </c>
      <c r="K205" s="127">
        <v>0</v>
      </c>
      <c r="L205" s="127">
        <f t="shared" si="25"/>
        <v>2930</v>
      </c>
      <c r="M205" s="1014"/>
    </row>
    <row r="206" spans="1:13" ht="13.9" customHeight="1" thickBot="1">
      <c r="A206" s="81" t="str">
        <f t="shared" si="23"/>
        <v>【通所型】千早赤阪村不要9h課税</v>
      </c>
      <c r="B206" s="93" t="s">
        <v>197</v>
      </c>
      <c r="C206" s="112" t="s">
        <v>174</v>
      </c>
      <c r="D206" s="107" t="s">
        <v>152</v>
      </c>
      <c r="E206" s="126" t="s">
        <v>189</v>
      </c>
      <c r="F206" s="129" t="s">
        <v>141</v>
      </c>
      <c r="G206" s="119">
        <v>19530</v>
      </c>
      <c r="H206" s="119">
        <v>1700</v>
      </c>
      <c r="I206" s="119">
        <f t="shared" si="24"/>
        <v>17830</v>
      </c>
      <c r="J206" s="119">
        <v>2930</v>
      </c>
      <c r="K206" s="119">
        <v>0</v>
      </c>
      <c r="L206" s="119">
        <f t="shared" si="25"/>
        <v>2930</v>
      </c>
      <c r="M206" s="1012"/>
    </row>
    <row r="207" spans="1:13" ht="13.9" customHeight="1" thickBot="1">
      <c r="A207" s="81" t="str">
        <f t="shared" si="23"/>
        <v>【通所型】千早赤阪村不要9h非課税</v>
      </c>
      <c r="B207" s="93" t="s">
        <v>197</v>
      </c>
      <c r="C207" s="112" t="s">
        <v>174</v>
      </c>
      <c r="D207" s="107" t="s">
        <v>152</v>
      </c>
      <c r="E207" s="126" t="s">
        <v>189</v>
      </c>
      <c r="F207" s="131" t="s">
        <v>143</v>
      </c>
      <c r="G207" s="120">
        <v>19530</v>
      </c>
      <c r="H207" s="120">
        <v>1000</v>
      </c>
      <c r="I207" s="120">
        <f t="shared" si="24"/>
        <v>18530</v>
      </c>
      <c r="J207" s="120">
        <v>2930</v>
      </c>
      <c r="K207" s="120">
        <v>0</v>
      </c>
      <c r="L207" s="120">
        <f t="shared" si="25"/>
        <v>2930</v>
      </c>
      <c r="M207" s="1013"/>
    </row>
    <row r="208" spans="1:13" ht="13.9" customHeight="1" thickBot="1">
      <c r="A208" s="81" t="str">
        <f t="shared" si="23"/>
        <v>【通所型】千早赤阪村不要9h生活保護</v>
      </c>
      <c r="B208" s="93" t="s">
        <v>197</v>
      </c>
      <c r="C208" s="112" t="s">
        <v>174</v>
      </c>
      <c r="D208" s="107" t="s">
        <v>152</v>
      </c>
      <c r="E208" s="126" t="s">
        <v>189</v>
      </c>
      <c r="F208" s="130" t="s">
        <v>163</v>
      </c>
      <c r="G208" s="120">
        <v>19530</v>
      </c>
      <c r="H208" s="120">
        <v>1000</v>
      </c>
      <c r="I208" s="120">
        <f t="shared" si="24"/>
        <v>18530</v>
      </c>
      <c r="J208" s="120">
        <v>2930</v>
      </c>
      <c r="K208" s="120">
        <v>0</v>
      </c>
      <c r="L208" s="120">
        <f t="shared" si="25"/>
        <v>2930</v>
      </c>
      <c r="M208" s="1013"/>
    </row>
    <row r="209" spans="1:13" ht="13.9" customHeight="1" thickBot="1">
      <c r="A209" s="81" t="str">
        <f t="shared" si="23"/>
        <v>【通所型】千早赤阪村不要7h課税</v>
      </c>
      <c r="B209" s="93" t="s">
        <v>197</v>
      </c>
      <c r="C209" s="112" t="s">
        <v>174</v>
      </c>
      <c r="D209" s="107" t="s">
        <v>152</v>
      </c>
      <c r="E209" s="128" t="s">
        <v>113</v>
      </c>
      <c r="F209" s="131" t="s">
        <v>141</v>
      </c>
      <c r="G209" s="120">
        <v>15150</v>
      </c>
      <c r="H209" s="120">
        <v>1300</v>
      </c>
      <c r="I209" s="120">
        <f t="shared" si="24"/>
        <v>13850</v>
      </c>
      <c r="J209" s="120">
        <v>2270</v>
      </c>
      <c r="K209" s="120">
        <v>0</v>
      </c>
      <c r="L209" s="120">
        <f t="shared" si="25"/>
        <v>2270</v>
      </c>
      <c r="M209" s="1013"/>
    </row>
    <row r="210" spans="1:13" ht="13.9" customHeight="1" thickBot="1">
      <c r="A210" s="81" t="str">
        <f t="shared" si="23"/>
        <v>【通所型】千早赤阪村不要7h非課税</v>
      </c>
      <c r="B210" s="93" t="s">
        <v>197</v>
      </c>
      <c r="C210" s="112" t="s">
        <v>174</v>
      </c>
      <c r="D210" s="107" t="s">
        <v>152</v>
      </c>
      <c r="E210" s="128" t="s">
        <v>113</v>
      </c>
      <c r="F210" s="131" t="s">
        <v>143</v>
      </c>
      <c r="G210" s="127">
        <v>15150</v>
      </c>
      <c r="H210" s="127">
        <v>500</v>
      </c>
      <c r="I210" s="127">
        <f t="shared" si="24"/>
        <v>14650</v>
      </c>
      <c r="J210" s="127">
        <v>2270</v>
      </c>
      <c r="K210" s="127">
        <v>0</v>
      </c>
      <c r="L210" s="127">
        <f t="shared" si="25"/>
        <v>2270</v>
      </c>
      <c r="M210" s="1013"/>
    </row>
    <row r="211" spans="1:13" ht="13.9" customHeight="1" thickBot="1">
      <c r="A211" s="81" t="str">
        <f t="shared" si="23"/>
        <v>【通所型】千早赤阪村不要7h生活保護</v>
      </c>
      <c r="B211" s="93" t="s">
        <v>197</v>
      </c>
      <c r="C211" s="112" t="s">
        <v>174</v>
      </c>
      <c r="D211" s="107" t="s">
        <v>152</v>
      </c>
      <c r="E211" s="128" t="s">
        <v>113</v>
      </c>
      <c r="F211" s="130" t="s">
        <v>163</v>
      </c>
      <c r="G211" s="127">
        <v>15150</v>
      </c>
      <c r="H211" s="127">
        <v>500</v>
      </c>
      <c r="I211" s="127">
        <f t="shared" si="24"/>
        <v>14650</v>
      </c>
      <c r="J211" s="127">
        <v>2270</v>
      </c>
      <c r="K211" s="127">
        <v>0</v>
      </c>
      <c r="L211" s="127">
        <f t="shared" si="25"/>
        <v>2270</v>
      </c>
      <c r="M211" s="1014"/>
    </row>
    <row r="212" spans="1:13" ht="13.9" customHeight="1" thickBot="1">
      <c r="A212" s="81" t="str">
        <f t="shared" si="23"/>
        <v>【通所型】和泉市不要7h課税</v>
      </c>
      <c r="B212" s="93" t="s">
        <v>197</v>
      </c>
      <c r="C212" s="112" t="s">
        <v>175</v>
      </c>
      <c r="D212" s="107" t="s">
        <v>152</v>
      </c>
      <c r="E212" s="126" t="s">
        <v>113</v>
      </c>
      <c r="F212" s="129" t="s">
        <v>141</v>
      </c>
      <c r="G212" s="119">
        <v>15150</v>
      </c>
      <c r="H212" s="119">
        <v>750</v>
      </c>
      <c r="I212" s="119">
        <f t="shared" si="24"/>
        <v>14400</v>
      </c>
      <c r="J212" s="119">
        <v>2930</v>
      </c>
      <c r="K212" s="119">
        <v>90</v>
      </c>
      <c r="L212" s="119">
        <f t="shared" si="25"/>
        <v>2840</v>
      </c>
      <c r="M212" s="1012"/>
    </row>
    <row r="213" spans="1:13" ht="13.9" customHeight="1" thickBot="1">
      <c r="A213" s="81" t="str">
        <f t="shared" si="23"/>
        <v>【通所型】和泉市不要7h非課税</v>
      </c>
      <c r="B213" s="93" t="s">
        <v>197</v>
      </c>
      <c r="C213" s="112" t="s">
        <v>175</v>
      </c>
      <c r="D213" s="107" t="s">
        <v>152</v>
      </c>
      <c r="E213" s="128" t="s">
        <v>113</v>
      </c>
      <c r="F213" s="131" t="s">
        <v>143</v>
      </c>
      <c r="G213" s="120">
        <v>15150</v>
      </c>
      <c r="H213" s="120">
        <v>0</v>
      </c>
      <c r="I213" s="120">
        <f t="shared" si="24"/>
        <v>15150</v>
      </c>
      <c r="J213" s="120">
        <v>2930</v>
      </c>
      <c r="K213" s="120">
        <v>40</v>
      </c>
      <c r="L213" s="120">
        <f t="shared" si="25"/>
        <v>2890</v>
      </c>
      <c r="M213" s="1013"/>
    </row>
    <row r="214" spans="1:13" ht="13.9" customHeight="1" thickBot="1">
      <c r="A214" s="81" t="str">
        <f t="shared" si="23"/>
        <v>【通所型】和泉市不要7h生活保護</v>
      </c>
      <c r="B214" s="93" t="s">
        <v>197</v>
      </c>
      <c r="C214" s="112" t="s">
        <v>175</v>
      </c>
      <c r="D214" s="107" t="s">
        <v>152</v>
      </c>
      <c r="E214" s="128" t="s">
        <v>113</v>
      </c>
      <c r="F214" s="130" t="s">
        <v>163</v>
      </c>
      <c r="G214" s="120">
        <v>15150</v>
      </c>
      <c r="H214" s="120">
        <v>0</v>
      </c>
      <c r="I214" s="120">
        <f t="shared" si="24"/>
        <v>15150</v>
      </c>
      <c r="J214" s="120">
        <v>2930</v>
      </c>
      <c r="K214" s="120">
        <v>40</v>
      </c>
      <c r="L214" s="120">
        <f t="shared" si="25"/>
        <v>2890</v>
      </c>
      <c r="M214" s="1013"/>
    </row>
    <row r="215" spans="1:13" ht="13.9" customHeight="1" thickBot="1">
      <c r="A215" s="81" t="str">
        <f t="shared" si="23"/>
        <v>【通所型】和泉市不要9h課税</v>
      </c>
      <c r="B215" s="93" t="s">
        <v>197</v>
      </c>
      <c r="C215" s="112" t="s">
        <v>175</v>
      </c>
      <c r="D215" s="107" t="s">
        <v>152</v>
      </c>
      <c r="E215" s="126" t="s">
        <v>189</v>
      </c>
      <c r="F215" s="131" t="s">
        <v>141</v>
      </c>
      <c r="G215" s="120">
        <v>19530</v>
      </c>
      <c r="H215" s="120">
        <v>1000</v>
      </c>
      <c r="I215" s="120">
        <f t="shared" si="24"/>
        <v>18530</v>
      </c>
      <c r="J215" s="120">
        <v>2270</v>
      </c>
      <c r="K215" s="120">
        <v>90</v>
      </c>
      <c r="L215" s="120">
        <f t="shared" si="25"/>
        <v>2180</v>
      </c>
      <c r="M215" s="1013"/>
    </row>
    <row r="216" spans="1:13" ht="13.9" customHeight="1" thickBot="1">
      <c r="A216" s="81" t="str">
        <f t="shared" si="23"/>
        <v>【通所型】和泉市不要9h非課税</v>
      </c>
      <c r="B216" s="93" t="s">
        <v>197</v>
      </c>
      <c r="C216" s="112" t="s">
        <v>175</v>
      </c>
      <c r="D216" s="107" t="s">
        <v>152</v>
      </c>
      <c r="E216" s="126" t="s">
        <v>189</v>
      </c>
      <c r="F216" s="131" t="s">
        <v>143</v>
      </c>
      <c r="G216" s="127">
        <v>19530</v>
      </c>
      <c r="H216" s="127">
        <v>0</v>
      </c>
      <c r="I216" s="127">
        <f t="shared" si="24"/>
        <v>19530</v>
      </c>
      <c r="J216" s="127">
        <v>2270</v>
      </c>
      <c r="K216" s="127">
        <v>40</v>
      </c>
      <c r="L216" s="127">
        <f t="shared" si="25"/>
        <v>2230</v>
      </c>
      <c r="M216" s="1013"/>
    </row>
    <row r="217" spans="1:13" ht="13.9" customHeight="1" thickBot="1">
      <c r="A217" s="81" t="str">
        <f t="shared" si="23"/>
        <v>【通所型】和泉市不要9h生活保護</v>
      </c>
      <c r="B217" s="93" t="s">
        <v>197</v>
      </c>
      <c r="C217" s="112" t="s">
        <v>175</v>
      </c>
      <c r="D217" s="107" t="s">
        <v>152</v>
      </c>
      <c r="E217" s="126" t="s">
        <v>189</v>
      </c>
      <c r="F217" s="130" t="s">
        <v>163</v>
      </c>
      <c r="G217" s="127">
        <v>19530</v>
      </c>
      <c r="H217" s="127">
        <v>0</v>
      </c>
      <c r="I217" s="127">
        <f t="shared" si="24"/>
        <v>19530</v>
      </c>
      <c r="J217" s="127">
        <v>2270</v>
      </c>
      <c r="K217" s="127">
        <v>40</v>
      </c>
      <c r="L217" s="127">
        <f t="shared" si="25"/>
        <v>2230</v>
      </c>
      <c r="M217" s="1014"/>
    </row>
    <row r="218" spans="1:13" ht="13.9" customHeight="1" thickBot="1">
      <c r="A218" s="81" t="str">
        <f t="shared" si="23"/>
        <v>【通所型】泉大津市不要9h課税</v>
      </c>
      <c r="B218" s="93" t="s">
        <v>197</v>
      </c>
      <c r="C218" s="112" t="s">
        <v>176</v>
      </c>
      <c r="D218" s="107" t="s">
        <v>152</v>
      </c>
      <c r="E218" s="126" t="s">
        <v>189</v>
      </c>
      <c r="F218" s="129" t="s">
        <v>141</v>
      </c>
      <c r="G218" s="119">
        <v>19530</v>
      </c>
      <c r="H218" s="119">
        <v>2000</v>
      </c>
      <c r="I218" s="119">
        <f t="shared" si="24"/>
        <v>17530</v>
      </c>
      <c r="J218" s="119">
        <v>2930</v>
      </c>
      <c r="K218" s="119">
        <v>500</v>
      </c>
      <c r="L218" s="119">
        <f t="shared" si="25"/>
        <v>2430</v>
      </c>
      <c r="M218" s="1012"/>
    </row>
    <row r="219" spans="1:13" ht="13.9" customHeight="1" thickBot="1">
      <c r="A219" s="81" t="str">
        <f t="shared" si="23"/>
        <v>【通所型】泉大津市不要9h非課税</v>
      </c>
      <c r="B219" s="93" t="s">
        <v>197</v>
      </c>
      <c r="C219" s="112" t="s">
        <v>176</v>
      </c>
      <c r="D219" s="107" t="s">
        <v>152</v>
      </c>
      <c r="E219" s="126" t="s">
        <v>189</v>
      </c>
      <c r="F219" s="131" t="s">
        <v>143</v>
      </c>
      <c r="G219" s="120">
        <v>19530</v>
      </c>
      <c r="H219" s="120">
        <v>400</v>
      </c>
      <c r="I219" s="120">
        <f t="shared" si="24"/>
        <v>19130</v>
      </c>
      <c r="J219" s="120">
        <v>2930</v>
      </c>
      <c r="K219" s="120">
        <v>100</v>
      </c>
      <c r="L219" s="120">
        <f t="shared" si="25"/>
        <v>2830</v>
      </c>
      <c r="M219" s="1013"/>
    </row>
    <row r="220" spans="1:13" ht="13.9" customHeight="1" thickBot="1">
      <c r="A220" s="81" t="str">
        <f t="shared" si="23"/>
        <v>【通所型】泉大津市不要9h生活保護</v>
      </c>
      <c r="B220" s="93" t="s">
        <v>197</v>
      </c>
      <c r="C220" s="112" t="s">
        <v>176</v>
      </c>
      <c r="D220" s="107" t="s">
        <v>152</v>
      </c>
      <c r="E220" s="126" t="s">
        <v>189</v>
      </c>
      <c r="F220" s="130" t="s">
        <v>163</v>
      </c>
      <c r="G220" s="120">
        <v>19530</v>
      </c>
      <c r="H220" s="120">
        <v>400</v>
      </c>
      <c r="I220" s="120">
        <f t="shared" si="24"/>
        <v>19130</v>
      </c>
      <c r="J220" s="120">
        <v>2930</v>
      </c>
      <c r="K220" s="120">
        <v>100</v>
      </c>
      <c r="L220" s="120">
        <f t="shared" si="25"/>
        <v>2830</v>
      </c>
      <c r="M220" s="1013"/>
    </row>
    <row r="221" spans="1:13" ht="13.9" customHeight="1" thickBot="1">
      <c r="A221" s="81" t="str">
        <f t="shared" si="23"/>
        <v>【通所型】泉大津市不要7h課税</v>
      </c>
      <c r="B221" s="93" t="s">
        <v>197</v>
      </c>
      <c r="C221" s="112" t="s">
        <v>176</v>
      </c>
      <c r="D221" s="107" t="s">
        <v>152</v>
      </c>
      <c r="E221" s="128" t="s">
        <v>113</v>
      </c>
      <c r="F221" s="131" t="s">
        <v>141</v>
      </c>
      <c r="G221" s="120">
        <v>15150</v>
      </c>
      <c r="H221" s="120">
        <v>1500</v>
      </c>
      <c r="I221" s="120">
        <f t="shared" si="24"/>
        <v>13650</v>
      </c>
      <c r="J221" s="120">
        <v>2270</v>
      </c>
      <c r="K221" s="120">
        <v>400</v>
      </c>
      <c r="L221" s="120">
        <f t="shared" si="25"/>
        <v>1870</v>
      </c>
      <c r="M221" s="1013"/>
    </row>
    <row r="222" spans="1:13" ht="13.9" customHeight="1" thickBot="1">
      <c r="A222" s="81" t="str">
        <f t="shared" si="23"/>
        <v>【通所型】泉大津市不要7h非課税</v>
      </c>
      <c r="B222" s="93" t="s">
        <v>197</v>
      </c>
      <c r="C222" s="112" t="s">
        <v>176</v>
      </c>
      <c r="D222" s="107" t="s">
        <v>152</v>
      </c>
      <c r="E222" s="128" t="s">
        <v>113</v>
      </c>
      <c r="F222" s="131" t="s">
        <v>143</v>
      </c>
      <c r="G222" s="127">
        <v>15150</v>
      </c>
      <c r="H222" s="127">
        <v>300</v>
      </c>
      <c r="I222" s="127">
        <f t="shared" si="24"/>
        <v>14850</v>
      </c>
      <c r="J222" s="127">
        <v>2270</v>
      </c>
      <c r="K222" s="127">
        <v>80</v>
      </c>
      <c r="L222" s="127">
        <f t="shared" si="25"/>
        <v>2190</v>
      </c>
      <c r="M222" s="1013"/>
    </row>
    <row r="223" spans="1:13" ht="13.9" customHeight="1" thickBot="1">
      <c r="A223" s="81" t="str">
        <f t="shared" si="23"/>
        <v>【通所型】泉大津市不要7h生活保護</v>
      </c>
      <c r="B223" s="93" t="s">
        <v>197</v>
      </c>
      <c r="C223" s="112" t="s">
        <v>176</v>
      </c>
      <c r="D223" s="107" t="s">
        <v>152</v>
      </c>
      <c r="E223" s="128" t="s">
        <v>113</v>
      </c>
      <c r="F223" s="130" t="s">
        <v>163</v>
      </c>
      <c r="G223" s="127">
        <v>15150</v>
      </c>
      <c r="H223" s="127">
        <v>300</v>
      </c>
      <c r="I223" s="127">
        <f t="shared" si="24"/>
        <v>14850</v>
      </c>
      <c r="J223" s="127">
        <v>2270</v>
      </c>
      <c r="K223" s="127">
        <v>80</v>
      </c>
      <c r="L223" s="127">
        <f t="shared" si="25"/>
        <v>2190</v>
      </c>
      <c r="M223" s="1014"/>
    </row>
    <row r="224" spans="1:13" ht="13.9" customHeight="1" thickBot="1">
      <c r="A224" s="81" t="str">
        <f t="shared" si="23"/>
        <v>【通所型】高石市要7h課税（クーポン券あり）</v>
      </c>
      <c r="B224" s="93" t="s">
        <v>197</v>
      </c>
      <c r="C224" s="112" t="s">
        <v>177</v>
      </c>
      <c r="D224" s="107" t="s">
        <v>140</v>
      </c>
      <c r="E224" s="132" t="s">
        <v>113</v>
      </c>
      <c r="F224" s="157" t="s">
        <v>293</v>
      </c>
      <c r="G224" s="119">
        <v>15650</v>
      </c>
      <c r="H224" s="119">
        <v>1300</v>
      </c>
      <c r="I224" s="119">
        <f t="shared" si="24"/>
        <v>14350</v>
      </c>
      <c r="J224" s="119">
        <v>2270</v>
      </c>
      <c r="K224" s="119">
        <v>0</v>
      </c>
      <c r="L224" s="119">
        <f t="shared" si="25"/>
        <v>2270</v>
      </c>
      <c r="M224" s="1018" t="s">
        <v>190</v>
      </c>
    </row>
    <row r="225" spans="1:13" ht="13.9" customHeight="1" thickBot="1">
      <c r="A225" s="81" t="str">
        <f t="shared" si="23"/>
        <v>【通所型】高石市要7h課税（クーポン券なし）</v>
      </c>
      <c r="B225" s="93" t="s">
        <v>197</v>
      </c>
      <c r="C225" s="112" t="s">
        <v>177</v>
      </c>
      <c r="D225" s="107" t="s">
        <v>140</v>
      </c>
      <c r="E225" s="128" t="s">
        <v>113</v>
      </c>
      <c r="F225" s="158" t="s">
        <v>294</v>
      </c>
      <c r="G225" s="120">
        <v>15650</v>
      </c>
      <c r="H225" s="120">
        <v>2600</v>
      </c>
      <c r="I225" s="120">
        <f t="shared" si="24"/>
        <v>13050</v>
      </c>
      <c r="J225" s="120">
        <v>2270</v>
      </c>
      <c r="K225" s="120">
        <v>0</v>
      </c>
      <c r="L225" s="120">
        <f t="shared" si="25"/>
        <v>2270</v>
      </c>
      <c r="M225" s="1019"/>
    </row>
    <row r="226" spans="1:13" ht="13.9" customHeight="1" thickBot="1">
      <c r="A226" s="81" t="str">
        <f t="shared" si="23"/>
        <v>【通所型】高石市要7h非課税</v>
      </c>
      <c r="B226" s="93" t="s">
        <v>197</v>
      </c>
      <c r="C226" s="112" t="s">
        <v>177</v>
      </c>
      <c r="D226" s="107" t="s">
        <v>140</v>
      </c>
      <c r="E226" s="128" t="s">
        <v>113</v>
      </c>
      <c r="F226" s="131" t="s">
        <v>143</v>
      </c>
      <c r="G226" s="120">
        <v>15650</v>
      </c>
      <c r="H226" s="120">
        <v>650</v>
      </c>
      <c r="I226" s="120">
        <f t="shared" si="24"/>
        <v>15000</v>
      </c>
      <c r="J226" s="120">
        <v>2270</v>
      </c>
      <c r="K226" s="120">
        <v>0</v>
      </c>
      <c r="L226" s="120">
        <f t="shared" si="25"/>
        <v>2270</v>
      </c>
      <c r="M226" s="1019"/>
    </row>
    <row r="227" spans="1:13" ht="13.9" customHeight="1" thickBot="1">
      <c r="A227" s="81" t="str">
        <f t="shared" si="23"/>
        <v>【通所型】高石市要7h生活保護</v>
      </c>
      <c r="B227" s="93" t="s">
        <v>197</v>
      </c>
      <c r="C227" s="112" t="s">
        <v>177</v>
      </c>
      <c r="D227" s="107" t="s">
        <v>140</v>
      </c>
      <c r="E227" s="128" t="s">
        <v>113</v>
      </c>
      <c r="F227" s="130" t="s">
        <v>163</v>
      </c>
      <c r="G227" s="120">
        <v>15650</v>
      </c>
      <c r="H227" s="120">
        <v>650</v>
      </c>
      <c r="I227" s="120">
        <f t="shared" si="24"/>
        <v>15000</v>
      </c>
      <c r="J227" s="120">
        <v>2270</v>
      </c>
      <c r="K227" s="120">
        <v>0</v>
      </c>
      <c r="L227" s="120">
        <f t="shared" si="25"/>
        <v>2270</v>
      </c>
      <c r="M227" s="1019"/>
    </row>
    <row r="228" spans="1:13" ht="13.9" customHeight="1" thickBot="1">
      <c r="A228" s="81" t="str">
        <f t="shared" si="23"/>
        <v>【通所型】高石市要9h課税（クーポン券あり）</v>
      </c>
      <c r="B228" s="93" t="s">
        <v>197</v>
      </c>
      <c r="C228" s="112" t="s">
        <v>177</v>
      </c>
      <c r="D228" s="107" t="s">
        <v>140</v>
      </c>
      <c r="E228" s="126" t="s">
        <v>189</v>
      </c>
      <c r="F228" s="158" t="s">
        <v>293</v>
      </c>
      <c r="G228" s="120">
        <v>20030</v>
      </c>
      <c r="H228" s="120">
        <v>1300</v>
      </c>
      <c r="I228" s="120">
        <f t="shared" si="24"/>
        <v>18730</v>
      </c>
      <c r="J228" s="120">
        <v>2930</v>
      </c>
      <c r="K228" s="120">
        <v>0</v>
      </c>
      <c r="L228" s="120">
        <f t="shared" si="25"/>
        <v>2930</v>
      </c>
      <c r="M228" s="1019"/>
    </row>
    <row r="229" spans="1:13" ht="13.9" customHeight="1" thickBot="1">
      <c r="A229" s="81" t="str">
        <f t="shared" si="23"/>
        <v>【通所型】高石市要9h課税（クーポン券なし）</v>
      </c>
      <c r="B229" s="93" t="s">
        <v>197</v>
      </c>
      <c r="C229" s="112" t="s">
        <v>177</v>
      </c>
      <c r="D229" s="107" t="s">
        <v>140</v>
      </c>
      <c r="E229" s="126" t="s">
        <v>189</v>
      </c>
      <c r="F229" s="158" t="s">
        <v>294</v>
      </c>
      <c r="G229" s="120">
        <v>20030</v>
      </c>
      <c r="H229" s="120">
        <v>2600</v>
      </c>
      <c r="I229" s="120">
        <f t="shared" si="24"/>
        <v>17430</v>
      </c>
      <c r="J229" s="120">
        <v>2930</v>
      </c>
      <c r="K229" s="120">
        <v>0</v>
      </c>
      <c r="L229" s="120">
        <f t="shared" si="25"/>
        <v>2930</v>
      </c>
      <c r="M229" s="1019"/>
    </row>
    <row r="230" spans="1:13" ht="13.9" customHeight="1" thickBot="1">
      <c r="A230" s="81" t="str">
        <f t="shared" si="23"/>
        <v>【通所型】高石市要9h非課税</v>
      </c>
      <c r="B230" s="93" t="s">
        <v>197</v>
      </c>
      <c r="C230" s="112" t="s">
        <v>177</v>
      </c>
      <c r="D230" s="107" t="s">
        <v>140</v>
      </c>
      <c r="E230" s="126" t="s">
        <v>189</v>
      </c>
      <c r="F230" s="131" t="s">
        <v>143</v>
      </c>
      <c r="G230" s="127">
        <v>20030</v>
      </c>
      <c r="H230" s="127">
        <v>650</v>
      </c>
      <c r="I230" s="127">
        <f t="shared" si="24"/>
        <v>19380</v>
      </c>
      <c r="J230" s="127">
        <v>2930</v>
      </c>
      <c r="K230" s="127">
        <v>0</v>
      </c>
      <c r="L230" s="127">
        <f t="shared" si="25"/>
        <v>2930</v>
      </c>
      <c r="M230" s="1019"/>
    </row>
    <row r="231" spans="1:13" ht="13.9" customHeight="1" thickBot="1">
      <c r="A231" s="81" t="str">
        <f t="shared" si="23"/>
        <v>【通所型】高石市要9h生活保護</v>
      </c>
      <c r="B231" s="93" t="s">
        <v>197</v>
      </c>
      <c r="C231" s="112" t="s">
        <v>177</v>
      </c>
      <c r="D231" s="107" t="s">
        <v>140</v>
      </c>
      <c r="E231" s="126" t="s">
        <v>189</v>
      </c>
      <c r="F231" s="130" t="s">
        <v>163</v>
      </c>
      <c r="G231" s="127">
        <v>20030</v>
      </c>
      <c r="H231" s="127">
        <v>650</v>
      </c>
      <c r="I231" s="127">
        <f t="shared" si="24"/>
        <v>19380</v>
      </c>
      <c r="J231" s="127">
        <v>2930</v>
      </c>
      <c r="K231" s="127">
        <v>0</v>
      </c>
      <c r="L231" s="127">
        <f t="shared" si="25"/>
        <v>2930</v>
      </c>
      <c r="M231" s="1020"/>
    </row>
    <row r="232" spans="1:13" ht="13.9" customHeight="1" thickBot="1">
      <c r="A232" s="81" t="str">
        <f t="shared" si="23"/>
        <v>【通所型】忠岡町不要9h課税</v>
      </c>
      <c r="B232" s="93" t="s">
        <v>197</v>
      </c>
      <c r="C232" s="112" t="s">
        <v>180</v>
      </c>
      <c r="D232" s="107" t="s">
        <v>152</v>
      </c>
      <c r="E232" s="126" t="s">
        <v>189</v>
      </c>
      <c r="F232" s="114" t="s">
        <v>141</v>
      </c>
      <c r="G232" s="140">
        <v>19530</v>
      </c>
      <c r="H232" s="140">
        <v>2500</v>
      </c>
      <c r="I232" s="140">
        <f t="shared" si="24"/>
        <v>17030</v>
      </c>
      <c r="J232" s="140">
        <v>2930</v>
      </c>
      <c r="K232" s="140">
        <v>100</v>
      </c>
      <c r="L232" s="140">
        <f t="shared" si="25"/>
        <v>2830</v>
      </c>
      <c r="M232" s="1025"/>
    </row>
    <row r="233" spans="1:13" ht="13.9" customHeight="1" thickBot="1">
      <c r="A233" s="81" t="str">
        <f t="shared" si="23"/>
        <v>【通所型】忠岡町不要9h非課税</v>
      </c>
      <c r="B233" s="93" t="s">
        <v>197</v>
      </c>
      <c r="C233" s="112" t="s">
        <v>180</v>
      </c>
      <c r="D233" s="107" t="s">
        <v>152</v>
      </c>
      <c r="E233" s="126" t="s">
        <v>189</v>
      </c>
      <c r="F233" s="114" t="s">
        <v>143</v>
      </c>
      <c r="G233" s="140">
        <v>19530</v>
      </c>
      <c r="H233" s="140">
        <v>2500</v>
      </c>
      <c r="I233" s="140">
        <f t="shared" si="24"/>
        <v>17030</v>
      </c>
      <c r="J233" s="140">
        <v>2930</v>
      </c>
      <c r="K233" s="140">
        <v>100</v>
      </c>
      <c r="L233" s="140">
        <f t="shared" si="25"/>
        <v>2830</v>
      </c>
      <c r="M233" s="1026"/>
    </row>
    <row r="234" spans="1:13" ht="13.9" customHeight="1" thickBot="1">
      <c r="A234" s="81" t="str">
        <f t="shared" si="23"/>
        <v>【通所型】忠岡町不要9h生活保護</v>
      </c>
      <c r="B234" s="93" t="s">
        <v>197</v>
      </c>
      <c r="C234" s="112" t="s">
        <v>180</v>
      </c>
      <c r="D234" s="107" t="s">
        <v>152</v>
      </c>
      <c r="E234" s="126" t="s">
        <v>189</v>
      </c>
      <c r="F234" s="116" t="s">
        <v>163</v>
      </c>
      <c r="G234" s="141">
        <v>19530</v>
      </c>
      <c r="H234" s="141">
        <v>1250</v>
      </c>
      <c r="I234" s="141">
        <f t="shared" si="24"/>
        <v>18280</v>
      </c>
      <c r="J234" s="141">
        <v>2930</v>
      </c>
      <c r="K234" s="141">
        <v>50</v>
      </c>
      <c r="L234" s="141">
        <f t="shared" si="25"/>
        <v>2880</v>
      </c>
      <c r="M234" s="1027"/>
    </row>
    <row r="235" spans="1:13" ht="13.9" customHeight="1" thickBot="1">
      <c r="A235" s="81" t="str">
        <f t="shared" si="23"/>
        <v>【通所型】忠岡町不要7h課税</v>
      </c>
      <c r="B235" s="93" t="s">
        <v>197</v>
      </c>
      <c r="C235" s="112" t="s">
        <v>180</v>
      </c>
      <c r="D235" s="107" t="s">
        <v>152</v>
      </c>
      <c r="E235" s="165" t="s">
        <v>113</v>
      </c>
      <c r="F235" s="114" t="s">
        <v>141</v>
      </c>
      <c r="G235" s="141">
        <v>15150</v>
      </c>
      <c r="H235" s="141">
        <v>2000</v>
      </c>
      <c r="I235" s="141">
        <f t="shared" si="24"/>
        <v>13150</v>
      </c>
      <c r="J235" s="141">
        <v>2270</v>
      </c>
      <c r="K235" s="141">
        <v>100</v>
      </c>
      <c r="L235" s="141">
        <f t="shared" si="25"/>
        <v>2170</v>
      </c>
      <c r="M235" s="1027"/>
    </row>
    <row r="236" spans="1:13" ht="13.9" customHeight="1" thickBot="1">
      <c r="A236" s="81" t="str">
        <f t="shared" si="23"/>
        <v>【通所型】忠岡町不要7h非課税</v>
      </c>
      <c r="B236" s="93" t="s">
        <v>197</v>
      </c>
      <c r="C236" s="112" t="s">
        <v>180</v>
      </c>
      <c r="D236" s="107" t="s">
        <v>152</v>
      </c>
      <c r="E236" s="165" t="s">
        <v>113</v>
      </c>
      <c r="F236" s="114" t="s">
        <v>143</v>
      </c>
      <c r="G236" s="141">
        <v>15150</v>
      </c>
      <c r="H236" s="141">
        <v>2000</v>
      </c>
      <c r="I236" s="141">
        <f t="shared" si="24"/>
        <v>13150</v>
      </c>
      <c r="J236" s="141">
        <v>2270</v>
      </c>
      <c r="K236" s="141">
        <v>100</v>
      </c>
      <c r="L236" s="141">
        <f t="shared" si="25"/>
        <v>2170</v>
      </c>
      <c r="M236" s="1027"/>
    </row>
    <row r="237" spans="1:13" ht="13.9" customHeight="1" thickBot="1">
      <c r="A237" s="81" t="str">
        <f t="shared" si="23"/>
        <v>【通所型】忠岡町不要7h生活保護</v>
      </c>
      <c r="B237" s="93" t="s">
        <v>197</v>
      </c>
      <c r="C237" s="112" t="s">
        <v>180</v>
      </c>
      <c r="D237" s="107" t="s">
        <v>152</v>
      </c>
      <c r="E237" s="128" t="s">
        <v>113</v>
      </c>
      <c r="F237" s="115" t="s">
        <v>163</v>
      </c>
      <c r="G237" s="136">
        <v>15150</v>
      </c>
      <c r="H237" s="136">
        <v>1000</v>
      </c>
      <c r="I237" s="136">
        <f t="shared" si="24"/>
        <v>14150</v>
      </c>
      <c r="J237" s="136">
        <v>2270</v>
      </c>
      <c r="K237" s="136">
        <v>50</v>
      </c>
      <c r="L237" s="136">
        <f t="shared" si="25"/>
        <v>2220</v>
      </c>
      <c r="M237" s="1028"/>
    </row>
    <row r="238" spans="1:13" ht="13.9" customHeight="1" thickBot="1">
      <c r="A238" s="81" t="str">
        <f t="shared" si="23"/>
        <v>【通所型】岸和田市不要9h課税</v>
      </c>
      <c r="B238" s="93" t="s">
        <v>197</v>
      </c>
      <c r="C238" s="112" t="s">
        <v>181</v>
      </c>
      <c r="D238" s="107" t="s">
        <v>152</v>
      </c>
      <c r="E238" s="126" t="s">
        <v>189</v>
      </c>
      <c r="F238" s="129" t="s">
        <v>141</v>
      </c>
      <c r="G238" s="119">
        <v>19530</v>
      </c>
      <c r="H238" s="119">
        <v>1300</v>
      </c>
      <c r="I238" s="119">
        <f t="shared" si="24"/>
        <v>18230</v>
      </c>
      <c r="J238" s="119">
        <v>2930</v>
      </c>
      <c r="K238" s="119">
        <v>180</v>
      </c>
      <c r="L238" s="119">
        <f t="shared" si="25"/>
        <v>2750</v>
      </c>
      <c r="M238" s="1012"/>
    </row>
    <row r="239" spans="1:13" ht="13.9" customHeight="1" thickBot="1">
      <c r="A239" s="81" t="str">
        <f t="shared" si="23"/>
        <v>【通所型】岸和田市不要9h非課税</v>
      </c>
      <c r="B239" s="93" t="s">
        <v>197</v>
      </c>
      <c r="C239" s="112" t="s">
        <v>181</v>
      </c>
      <c r="D239" s="107" t="s">
        <v>152</v>
      </c>
      <c r="E239" s="126" t="s">
        <v>189</v>
      </c>
      <c r="F239" s="114" t="s">
        <v>143</v>
      </c>
      <c r="G239" s="120">
        <v>19530</v>
      </c>
      <c r="H239" s="120">
        <v>600</v>
      </c>
      <c r="I239" s="120">
        <f t="shared" si="24"/>
        <v>18930</v>
      </c>
      <c r="J239" s="120">
        <v>2930</v>
      </c>
      <c r="K239" s="120">
        <v>40</v>
      </c>
      <c r="L239" s="120">
        <f t="shared" si="25"/>
        <v>2890</v>
      </c>
      <c r="M239" s="1013"/>
    </row>
    <row r="240" spans="1:13" ht="13.9" customHeight="1" thickBot="1">
      <c r="A240" s="81" t="str">
        <f t="shared" si="23"/>
        <v>【通所型】岸和田市不要9h生活保護</v>
      </c>
      <c r="B240" s="93" t="s">
        <v>197</v>
      </c>
      <c r="C240" s="112" t="s">
        <v>181</v>
      </c>
      <c r="D240" s="107" t="s">
        <v>152</v>
      </c>
      <c r="E240" s="126" t="s">
        <v>189</v>
      </c>
      <c r="F240" s="115" t="s">
        <v>163</v>
      </c>
      <c r="G240" s="120">
        <v>19530</v>
      </c>
      <c r="H240" s="120">
        <v>600</v>
      </c>
      <c r="I240" s="120">
        <f t="shared" si="24"/>
        <v>18930</v>
      </c>
      <c r="J240" s="120">
        <v>2930</v>
      </c>
      <c r="K240" s="120">
        <v>40</v>
      </c>
      <c r="L240" s="120">
        <f t="shared" si="25"/>
        <v>2890</v>
      </c>
      <c r="M240" s="1026"/>
    </row>
    <row r="241" spans="1:13" ht="13.9" customHeight="1" thickBot="1">
      <c r="A241" s="81" t="str">
        <f t="shared" si="23"/>
        <v>【通所型】岸和田市不要7h課税</v>
      </c>
      <c r="B241" s="93" t="s">
        <v>197</v>
      </c>
      <c r="C241" s="112" t="s">
        <v>181</v>
      </c>
      <c r="D241" s="107" t="s">
        <v>152</v>
      </c>
      <c r="E241" s="128" t="s">
        <v>113</v>
      </c>
      <c r="F241" s="131" t="s">
        <v>141</v>
      </c>
      <c r="G241" s="120">
        <v>15150</v>
      </c>
      <c r="H241" s="120">
        <v>1300</v>
      </c>
      <c r="I241" s="120">
        <f t="shared" si="24"/>
        <v>13850</v>
      </c>
      <c r="J241" s="120">
        <v>2270</v>
      </c>
      <c r="K241" s="120">
        <v>180</v>
      </c>
      <c r="L241" s="120">
        <f t="shared" si="25"/>
        <v>2090</v>
      </c>
      <c r="M241" s="1021"/>
    </row>
    <row r="242" spans="1:13" ht="13.9" customHeight="1" thickBot="1">
      <c r="A242" s="81" t="str">
        <f t="shared" si="23"/>
        <v>【通所型】岸和田市不要7h非課税</v>
      </c>
      <c r="B242" s="93" t="s">
        <v>197</v>
      </c>
      <c r="C242" s="112" t="s">
        <v>181</v>
      </c>
      <c r="D242" s="107" t="s">
        <v>152</v>
      </c>
      <c r="E242" s="128" t="s">
        <v>113</v>
      </c>
      <c r="F242" s="114" t="s">
        <v>143</v>
      </c>
      <c r="G242" s="127">
        <v>15150</v>
      </c>
      <c r="H242" s="127">
        <v>600</v>
      </c>
      <c r="I242" s="127">
        <f t="shared" si="24"/>
        <v>14550</v>
      </c>
      <c r="J242" s="127">
        <v>2270</v>
      </c>
      <c r="K242" s="127">
        <v>40</v>
      </c>
      <c r="L242" s="127">
        <f t="shared" si="25"/>
        <v>2230</v>
      </c>
      <c r="M242" s="1013"/>
    </row>
    <row r="243" spans="1:13" ht="13.9" customHeight="1" thickBot="1">
      <c r="A243" s="81" t="str">
        <f t="shared" si="23"/>
        <v>【通所型】岸和田市不要7h生活保護</v>
      </c>
      <c r="B243" s="93" t="s">
        <v>197</v>
      </c>
      <c r="C243" s="112" t="s">
        <v>181</v>
      </c>
      <c r="D243" s="107" t="s">
        <v>152</v>
      </c>
      <c r="E243" s="128" t="s">
        <v>113</v>
      </c>
      <c r="F243" s="115" t="s">
        <v>163</v>
      </c>
      <c r="G243" s="127">
        <v>15150</v>
      </c>
      <c r="H243" s="127">
        <v>600</v>
      </c>
      <c r="I243" s="127">
        <f t="shared" si="24"/>
        <v>14550</v>
      </c>
      <c r="J243" s="127">
        <v>2270</v>
      </c>
      <c r="K243" s="127">
        <v>40</v>
      </c>
      <c r="L243" s="127">
        <f t="shared" si="25"/>
        <v>2230</v>
      </c>
      <c r="M243" s="1014"/>
    </row>
    <row r="244" spans="1:13" ht="13.9" customHeight="1" thickBot="1">
      <c r="A244" s="81" t="str">
        <f t="shared" si="23"/>
        <v>【通所型】貝塚市不要9h課税</v>
      </c>
      <c r="B244" s="93" t="s">
        <v>197</v>
      </c>
      <c r="C244" s="122" t="s">
        <v>182</v>
      </c>
      <c r="D244" s="107" t="s">
        <v>152</v>
      </c>
      <c r="E244" s="126" t="s">
        <v>189</v>
      </c>
      <c r="F244" s="133" t="s">
        <v>141</v>
      </c>
      <c r="G244" s="134">
        <v>19530</v>
      </c>
      <c r="H244" s="134">
        <v>1500</v>
      </c>
      <c r="I244" s="134">
        <f t="shared" si="24"/>
        <v>18030</v>
      </c>
      <c r="J244" s="134">
        <v>2930</v>
      </c>
      <c r="K244" s="134">
        <v>750</v>
      </c>
      <c r="L244" s="134">
        <f t="shared" si="25"/>
        <v>2180</v>
      </c>
      <c r="M244" s="1013"/>
    </row>
    <row r="245" spans="1:13" ht="13.9" customHeight="1" thickBot="1">
      <c r="A245" s="81" t="str">
        <f t="shared" si="23"/>
        <v>【通所型】貝塚市不要9h非課税</v>
      </c>
      <c r="B245" s="93" t="s">
        <v>197</v>
      </c>
      <c r="C245" s="122" t="s">
        <v>182</v>
      </c>
      <c r="D245" s="107" t="s">
        <v>152</v>
      </c>
      <c r="E245" s="126" t="s">
        <v>189</v>
      </c>
      <c r="F245" s="130" t="s">
        <v>143</v>
      </c>
      <c r="G245" s="127">
        <v>19530</v>
      </c>
      <c r="H245" s="127">
        <v>0</v>
      </c>
      <c r="I245" s="127">
        <f t="shared" si="24"/>
        <v>19530</v>
      </c>
      <c r="J245" s="127">
        <v>2930</v>
      </c>
      <c r="K245" s="127">
        <v>0</v>
      </c>
      <c r="L245" s="127">
        <f t="shared" si="25"/>
        <v>2930</v>
      </c>
      <c r="M245" s="1014"/>
    </row>
    <row r="246" spans="1:13" ht="13.9" customHeight="1" thickBot="1">
      <c r="A246" s="81" t="str">
        <f t="shared" si="23"/>
        <v>【通所型】泉佐野市不要9h課税</v>
      </c>
      <c r="B246" s="93" t="s">
        <v>197</v>
      </c>
      <c r="C246" s="112" t="s">
        <v>183</v>
      </c>
      <c r="D246" s="107" t="s">
        <v>152</v>
      </c>
      <c r="E246" s="126" t="s">
        <v>189</v>
      </c>
      <c r="F246" s="129" t="s">
        <v>141</v>
      </c>
      <c r="G246" s="119">
        <v>19530</v>
      </c>
      <c r="H246" s="119">
        <v>1900</v>
      </c>
      <c r="I246" s="119">
        <f t="shared" si="24"/>
        <v>17630</v>
      </c>
      <c r="J246" s="119">
        <v>2930</v>
      </c>
      <c r="K246" s="119">
        <v>290</v>
      </c>
      <c r="L246" s="119">
        <f t="shared" si="25"/>
        <v>2640</v>
      </c>
      <c r="M246" s="1012"/>
    </row>
    <row r="247" spans="1:13" ht="13.9" customHeight="1" thickBot="1">
      <c r="A247" s="81" t="str">
        <f t="shared" si="23"/>
        <v>【通所型】泉佐野市不要9h非課税</v>
      </c>
      <c r="B247" s="93" t="s">
        <v>197</v>
      </c>
      <c r="C247" s="112" t="s">
        <v>183</v>
      </c>
      <c r="D247" s="107" t="s">
        <v>152</v>
      </c>
      <c r="E247" s="126" t="s">
        <v>189</v>
      </c>
      <c r="F247" s="114" t="s">
        <v>143</v>
      </c>
      <c r="G247" s="127">
        <v>19530</v>
      </c>
      <c r="H247" s="127">
        <v>0</v>
      </c>
      <c r="I247" s="127">
        <f t="shared" si="24"/>
        <v>19530</v>
      </c>
      <c r="J247" s="127">
        <v>2930</v>
      </c>
      <c r="K247" s="127">
        <v>0</v>
      </c>
      <c r="L247" s="127">
        <f t="shared" si="25"/>
        <v>2930</v>
      </c>
      <c r="M247" s="1013"/>
    </row>
    <row r="248" spans="1:13" ht="13.9" customHeight="1" thickBot="1">
      <c r="A248" s="81" t="str">
        <f t="shared" si="23"/>
        <v>【通所型】泉佐野市不要9h生活保護</v>
      </c>
      <c r="B248" s="93" t="s">
        <v>197</v>
      </c>
      <c r="C248" s="112" t="s">
        <v>183</v>
      </c>
      <c r="D248" s="107" t="s">
        <v>152</v>
      </c>
      <c r="E248" s="126" t="s">
        <v>189</v>
      </c>
      <c r="F248" s="115" t="s">
        <v>163</v>
      </c>
      <c r="G248" s="127">
        <v>19530</v>
      </c>
      <c r="H248" s="127">
        <v>0</v>
      </c>
      <c r="I248" s="127">
        <f t="shared" si="24"/>
        <v>19530</v>
      </c>
      <c r="J248" s="127">
        <v>2930</v>
      </c>
      <c r="K248" s="127">
        <v>0</v>
      </c>
      <c r="L248" s="127">
        <f t="shared" si="25"/>
        <v>2930</v>
      </c>
      <c r="M248" s="1014"/>
    </row>
    <row r="249" spans="1:13" ht="13.9" customHeight="1" thickBot="1">
      <c r="A249" s="81" t="str">
        <f t="shared" si="23"/>
        <v>【通所型】泉南市不要9h課税</v>
      </c>
      <c r="B249" s="93" t="s">
        <v>197</v>
      </c>
      <c r="C249" s="112" t="s">
        <v>184</v>
      </c>
      <c r="D249" s="107" t="s">
        <v>152</v>
      </c>
      <c r="E249" s="126" t="s">
        <v>189</v>
      </c>
      <c r="F249" s="129" t="s">
        <v>171</v>
      </c>
      <c r="G249" s="119">
        <v>19530</v>
      </c>
      <c r="H249" s="119">
        <v>1900</v>
      </c>
      <c r="I249" s="119">
        <f t="shared" si="24"/>
        <v>17630</v>
      </c>
      <c r="J249" s="119">
        <v>2930</v>
      </c>
      <c r="K249" s="119">
        <v>290</v>
      </c>
      <c r="L249" s="119">
        <f t="shared" si="25"/>
        <v>2640</v>
      </c>
      <c r="M249" s="1012"/>
    </row>
    <row r="250" spans="1:13" ht="13.9" customHeight="1" thickBot="1">
      <c r="A250" s="81" t="str">
        <f t="shared" si="23"/>
        <v>【通所型】泉南市不要9h非課税</v>
      </c>
      <c r="B250" s="93" t="s">
        <v>197</v>
      </c>
      <c r="C250" s="112" t="s">
        <v>184</v>
      </c>
      <c r="D250" s="107" t="s">
        <v>152</v>
      </c>
      <c r="E250" s="126" t="s">
        <v>189</v>
      </c>
      <c r="F250" s="166" t="s">
        <v>172</v>
      </c>
      <c r="G250" s="167">
        <v>19530</v>
      </c>
      <c r="H250" s="167">
        <v>950</v>
      </c>
      <c r="I250" s="167">
        <v>18580</v>
      </c>
      <c r="J250" s="167">
        <v>2930</v>
      </c>
      <c r="K250" s="167">
        <v>150</v>
      </c>
      <c r="L250" s="167">
        <v>2780</v>
      </c>
      <c r="M250" s="1013"/>
    </row>
    <row r="251" spans="1:13" ht="13.9" customHeight="1" thickBot="1">
      <c r="A251" s="81" t="str">
        <f t="shared" si="23"/>
        <v>【通所型】泉南市不要9h生活保護</v>
      </c>
      <c r="B251" s="93" t="s">
        <v>197</v>
      </c>
      <c r="C251" s="112" t="s">
        <v>184</v>
      </c>
      <c r="D251" s="107" t="s">
        <v>152</v>
      </c>
      <c r="E251" s="126" t="s">
        <v>189</v>
      </c>
      <c r="F251" s="130" t="s">
        <v>216</v>
      </c>
      <c r="G251" s="127">
        <v>19530</v>
      </c>
      <c r="H251" s="127">
        <v>0</v>
      </c>
      <c r="I251" s="127">
        <f t="shared" ref="I251" si="27">G251-H251</f>
        <v>19530</v>
      </c>
      <c r="J251" s="127">
        <v>2930</v>
      </c>
      <c r="K251" s="127">
        <v>0</v>
      </c>
      <c r="L251" s="127">
        <f t="shared" ref="L251" si="28">J251-K251</f>
        <v>2930</v>
      </c>
      <c r="M251" s="1014"/>
    </row>
    <row r="252" spans="1:13" ht="13.9" customHeight="1" thickBot="1">
      <c r="A252" s="81" t="str">
        <f t="shared" si="23"/>
        <v>【通所型】阪南市不要9h課税</v>
      </c>
      <c r="B252" s="93" t="s">
        <v>197</v>
      </c>
      <c r="C252" s="112" t="s">
        <v>185</v>
      </c>
      <c r="D252" s="107" t="s">
        <v>152</v>
      </c>
      <c r="E252" s="126" t="s">
        <v>189</v>
      </c>
      <c r="F252" s="129" t="s">
        <v>171</v>
      </c>
      <c r="G252" s="119">
        <v>19530</v>
      </c>
      <c r="H252" s="119">
        <v>1900</v>
      </c>
      <c r="I252" s="119">
        <f t="shared" si="24"/>
        <v>17630</v>
      </c>
      <c r="J252" s="119">
        <v>2930</v>
      </c>
      <c r="K252" s="119">
        <v>290</v>
      </c>
      <c r="L252" s="119">
        <f t="shared" si="25"/>
        <v>2640</v>
      </c>
      <c r="M252" s="1012"/>
    </row>
    <row r="253" spans="1:13" ht="13.9" customHeight="1" thickBot="1">
      <c r="A253" s="81" t="str">
        <f t="shared" si="23"/>
        <v>【通所型】阪南市不要9h非課税</v>
      </c>
      <c r="B253" s="93" t="s">
        <v>197</v>
      </c>
      <c r="C253" s="112" t="s">
        <v>185</v>
      </c>
      <c r="D253" s="107" t="s">
        <v>152</v>
      </c>
      <c r="E253" s="126" t="s">
        <v>189</v>
      </c>
      <c r="F253" s="130" t="s">
        <v>172</v>
      </c>
      <c r="G253" s="127">
        <v>19530</v>
      </c>
      <c r="H253" s="127">
        <v>950</v>
      </c>
      <c r="I253" s="127">
        <f t="shared" si="24"/>
        <v>18580</v>
      </c>
      <c r="J253" s="127">
        <v>2930</v>
      </c>
      <c r="K253" s="127">
        <v>150</v>
      </c>
      <c r="L253" s="127">
        <f t="shared" si="25"/>
        <v>2780</v>
      </c>
      <c r="M253" s="1014"/>
    </row>
    <row r="254" spans="1:13" ht="13.9" customHeight="1" thickBot="1">
      <c r="A254" s="81" t="str">
        <f t="shared" si="23"/>
        <v>【通所型】熊取町不要9h課税</v>
      </c>
      <c r="B254" s="93" t="s">
        <v>197</v>
      </c>
      <c r="C254" s="112" t="s">
        <v>186</v>
      </c>
      <c r="D254" s="107" t="s">
        <v>152</v>
      </c>
      <c r="E254" s="126" t="s">
        <v>189</v>
      </c>
      <c r="F254" s="129" t="s">
        <v>171</v>
      </c>
      <c r="G254" s="119">
        <v>19530</v>
      </c>
      <c r="H254" s="119">
        <v>1900</v>
      </c>
      <c r="I254" s="119">
        <f t="shared" si="24"/>
        <v>17630</v>
      </c>
      <c r="J254" s="119">
        <v>2930</v>
      </c>
      <c r="K254" s="119">
        <v>290</v>
      </c>
      <c r="L254" s="119">
        <f t="shared" si="25"/>
        <v>2640</v>
      </c>
      <c r="M254" s="1012"/>
    </row>
    <row r="255" spans="1:13" ht="13.9" customHeight="1" thickBot="1">
      <c r="A255" s="81" t="str">
        <f t="shared" si="23"/>
        <v>【通所型】熊取町不要9h非課税</v>
      </c>
      <c r="B255" s="93" t="s">
        <v>197</v>
      </c>
      <c r="C255" s="112" t="s">
        <v>186</v>
      </c>
      <c r="D255" s="107" t="s">
        <v>152</v>
      </c>
      <c r="E255" s="126" t="s">
        <v>189</v>
      </c>
      <c r="F255" s="166" t="s">
        <v>172</v>
      </c>
      <c r="G255" s="127">
        <v>19530</v>
      </c>
      <c r="H255" s="127">
        <v>0</v>
      </c>
      <c r="I255" s="127">
        <f t="shared" si="24"/>
        <v>19530</v>
      </c>
      <c r="J255" s="127">
        <v>2930</v>
      </c>
      <c r="K255" s="127">
        <v>0</v>
      </c>
      <c r="L255" s="127">
        <f t="shared" si="25"/>
        <v>2930</v>
      </c>
      <c r="M255" s="1013"/>
    </row>
    <row r="256" spans="1:13" ht="13.9" customHeight="1" thickBot="1">
      <c r="A256" s="81" t="str">
        <f t="shared" si="23"/>
        <v>【通所型】熊取町不要9h生活保護</v>
      </c>
      <c r="B256" s="93" t="s">
        <v>197</v>
      </c>
      <c r="C256" s="112" t="s">
        <v>186</v>
      </c>
      <c r="D256" s="107" t="s">
        <v>152</v>
      </c>
      <c r="E256" s="126" t="s">
        <v>189</v>
      </c>
      <c r="F256" s="130" t="s">
        <v>216</v>
      </c>
      <c r="G256" s="127">
        <v>19530</v>
      </c>
      <c r="H256" s="127">
        <v>0</v>
      </c>
      <c r="I256" s="127">
        <f t="shared" si="24"/>
        <v>19530</v>
      </c>
      <c r="J256" s="127">
        <v>2930</v>
      </c>
      <c r="K256" s="127">
        <v>0</v>
      </c>
      <c r="L256" s="127">
        <f t="shared" si="25"/>
        <v>2930</v>
      </c>
      <c r="M256" s="1014"/>
    </row>
    <row r="257" spans="1:13" ht="13.9" customHeight="1" thickBot="1">
      <c r="A257" s="81" t="str">
        <f t="shared" si="23"/>
        <v>【通所型】田尻町不要9h課税</v>
      </c>
      <c r="B257" s="93" t="s">
        <v>197</v>
      </c>
      <c r="C257" s="112" t="s">
        <v>187</v>
      </c>
      <c r="D257" s="107" t="s">
        <v>152</v>
      </c>
      <c r="E257" s="126" t="s">
        <v>189</v>
      </c>
      <c r="F257" s="129" t="s">
        <v>141</v>
      </c>
      <c r="G257" s="119">
        <v>19530</v>
      </c>
      <c r="H257" s="119">
        <v>1900</v>
      </c>
      <c r="I257" s="119">
        <f t="shared" si="24"/>
        <v>17630</v>
      </c>
      <c r="J257" s="119">
        <v>2930</v>
      </c>
      <c r="K257" s="119">
        <v>290</v>
      </c>
      <c r="L257" s="119">
        <f t="shared" si="25"/>
        <v>2640</v>
      </c>
      <c r="M257" s="1012"/>
    </row>
    <row r="258" spans="1:13" ht="13.9" customHeight="1" thickBot="1">
      <c r="A258" s="81" t="str">
        <f t="shared" si="23"/>
        <v>【通所型】田尻町不要9h非課税</v>
      </c>
      <c r="B258" s="93" t="s">
        <v>197</v>
      </c>
      <c r="C258" s="112" t="s">
        <v>187</v>
      </c>
      <c r="D258" s="107" t="s">
        <v>152</v>
      </c>
      <c r="E258" s="126" t="s">
        <v>189</v>
      </c>
      <c r="F258" s="166" t="s">
        <v>172</v>
      </c>
      <c r="G258" s="127">
        <v>19530</v>
      </c>
      <c r="H258" s="127">
        <v>950</v>
      </c>
      <c r="I258" s="127">
        <f t="shared" si="24"/>
        <v>18580</v>
      </c>
      <c r="J258" s="127">
        <v>2930</v>
      </c>
      <c r="K258" s="127">
        <v>150</v>
      </c>
      <c r="L258" s="127">
        <f t="shared" si="25"/>
        <v>2780</v>
      </c>
      <c r="M258" s="1013"/>
    </row>
    <row r="259" spans="1:13" ht="13.9" customHeight="1" thickBot="1">
      <c r="A259" s="81" t="str">
        <f t="shared" si="23"/>
        <v>【通所型】田尻町不要9h生活保護</v>
      </c>
      <c r="B259" s="93" t="s">
        <v>197</v>
      </c>
      <c r="C259" s="112" t="s">
        <v>187</v>
      </c>
      <c r="D259" s="107" t="s">
        <v>152</v>
      </c>
      <c r="E259" s="126" t="s">
        <v>189</v>
      </c>
      <c r="F259" s="130" t="s">
        <v>216</v>
      </c>
      <c r="G259" s="127">
        <v>19530</v>
      </c>
      <c r="H259" s="127">
        <v>950</v>
      </c>
      <c r="I259" s="127">
        <f t="shared" si="24"/>
        <v>18580</v>
      </c>
      <c r="J259" s="127">
        <v>2930</v>
      </c>
      <c r="K259" s="127">
        <v>150</v>
      </c>
      <c r="L259" s="127">
        <f t="shared" si="25"/>
        <v>2780</v>
      </c>
      <c r="M259" s="1014"/>
    </row>
    <row r="260" spans="1:13" ht="13.9" customHeight="1" thickBot="1">
      <c r="A260" s="81" t="str">
        <f t="shared" si="23"/>
        <v>【通所型】岬町要9h課税</v>
      </c>
      <c r="B260" s="93" t="s">
        <v>197</v>
      </c>
      <c r="C260" s="112" t="s">
        <v>188</v>
      </c>
      <c r="D260" s="107" t="s">
        <v>140</v>
      </c>
      <c r="E260" s="126" t="s">
        <v>189</v>
      </c>
      <c r="F260" s="129" t="s">
        <v>171</v>
      </c>
      <c r="G260" s="119">
        <v>20030</v>
      </c>
      <c r="H260" s="119">
        <v>2000</v>
      </c>
      <c r="I260" s="119">
        <v>18030</v>
      </c>
      <c r="J260" s="119">
        <v>2930</v>
      </c>
      <c r="K260" s="119">
        <v>290</v>
      </c>
      <c r="L260" s="119">
        <f>J260-K260</f>
        <v>2640</v>
      </c>
      <c r="M260" s="1012"/>
    </row>
    <row r="261" spans="1:13" ht="13.9" customHeight="1" thickBot="1">
      <c r="A261" s="81" t="str">
        <f>B261&amp;C261&amp;E261&amp;F261</f>
        <v>【通所型】岬町9h非課税</v>
      </c>
      <c r="B261" s="93" t="s">
        <v>197</v>
      </c>
      <c r="C261" s="112" t="s">
        <v>188</v>
      </c>
      <c r="D261" s="107" t="s">
        <v>140</v>
      </c>
      <c r="E261" s="126" t="s">
        <v>189</v>
      </c>
      <c r="F261" s="166" t="s">
        <v>172</v>
      </c>
      <c r="G261" s="127">
        <v>20030</v>
      </c>
      <c r="H261" s="127">
        <v>0</v>
      </c>
      <c r="I261" s="127">
        <v>20030</v>
      </c>
      <c r="J261" s="127">
        <v>2930</v>
      </c>
      <c r="K261" s="127">
        <v>0</v>
      </c>
      <c r="L261" s="127">
        <v>2930</v>
      </c>
      <c r="M261" s="1013"/>
    </row>
    <row r="262" spans="1:13" ht="13.9" customHeight="1" thickBot="1">
      <c r="A262" s="81" t="str">
        <f t="shared" ref="A262:A325" si="29">B262&amp;C262&amp;E262&amp;F262</f>
        <v>【通所型】岬町9h生活保護</v>
      </c>
      <c r="B262" s="93" t="s">
        <v>197</v>
      </c>
      <c r="C262" s="112" t="s">
        <v>188</v>
      </c>
      <c r="D262" s="107" t="s">
        <v>140</v>
      </c>
      <c r="E262" s="126" t="s">
        <v>189</v>
      </c>
      <c r="F262" s="130" t="s">
        <v>216</v>
      </c>
      <c r="G262" s="127">
        <v>20030</v>
      </c>
      <c r="H262" s="127">
        <v>0</v>
      </c>
      <c r="I262" s="127">
        <v>20030</v>
      </c>
      <c r="J262" s="127">
        <v>2930</v>
      </c>
      <c r="K262" s="127">
        <v>0</v>
      </c>
      <c r="L262" s="127">
        <v>2930</v>
      </c>
      <c r="M262" s="1014"/>
    </row>
    <row r="263" spans="1:13" ht="13.9" customHeight="1" thickBot="1">
      <c r="A263" s="81" t="str">
        <f t="shared" si="29"/>
        <v>【居宅訪問型】堺市2h課税</v>
      </c>
      <c r="B263" s="94" t="s">
        <v>198</v>
      </c>
      <c r="C263" s="106" t="s">
        <v>139</v>
      </c>
      <c r="D263" s="107"/>
      <c r="E263" s="135" t="s">
        <v>124</v>
      </c>
      <c r="F263" s="129" t="s">
        <v>141</v>
      </c>
      <c r="G263" s="140">
        <v>7790</v>
      </c>
      <c r="H263" s="140">
        <v>3500</v>
      </c>
      <c r="I263" s="140">
        <f t="shared" ref="I263:I290" si="30">G263-H263</f>
        <v>4290</v>
      </c>
      <c r="J263" s="140">
        <v>1170</v>
      </c>
      <c r="K263" s="140">
        <v>0</v>
      </c>
      <c r="L263" s="140">
        <f t="shared" ref="L263:L290" si="31">J263-K263</f>
        <v>1170</v>
      </c>
      <c r="M263" s="1018" t="s">
        <v>142</v>
      </c>
    </row>
    <row r="264" spans="1:13" ht="13.9" customHeight="1" thickBot="1">
      <c r="A264" s="81" t="str">
        <f t="shared" si="29"/>
        <v>【居宅訪問型】堺市2h非課税</v>
      </c>
      <c r="B264" s="94" t="s">
        <v>198</v>
      </c>
      <c r="C264" s="106" t="s">
        <v>139</v>
      </c>
      <c r="D264" s="110"/>
      <c r="E264" s="135" t="s">
        <v>124</v>
      </c>
      <c r="F264" s="131" t="s">
        <v>143</v>
      </c>
      <c r="G264" s="141">
        <v>7790</v>
      </c>
      <c r="H264" s="141">
        <v>500</v>
      </c>
      <c r="I264" s="141">
        <f t="shared" si="30"/>
        <v>7290</v>
      </c>
      <c r="J264" s="141">
        <v>1170</v>
      </c>
      <c r="K264" s="141">
        <v>0</v>
      </c>
      <c r="L264" s="141">
        <f t="shared" si="31"/>
        <v>1170</v>
      </c>
      <c r="M264" s="1019"/>
    </row>
    <row r="265" spans="1:13" ht="13.9" customHeight="1" thickBot="1">
      <c r="A265" s="81" t="str">
        <f t="shared" si="29"/>
        <v>【居宅訪問型】堺市2h減免適用</v>
      </c>
      <c r="B265" s="94" t="s">
        <v>198</v>
      </c>
      <c r="C265" s="106" t="s">
        <v>139</v>
      </c>
      <c r="D265" s="110"/>
      <c r="E265" s="135" t="s">
        <v>124</v>
      </c>
      <c r="F265" s="131" t="s">
        <v>191</v>
      </c>
      <c r="G265" s="141">
        <v>7790</v>
      </c>
      <c r="H265" s="141">
        <v>1000</v>
      </c>
      <c r="I265" s="141">
        <f t="shared" si="30"/>
        <v>6790</v>
      </c>
      <c r="J265" s="141">
        <v>1170</v>
      </c>
      <c r="K265" s="141">
        <v>0</v>
      </c>
      <c r="L265" s="141">
        <f t="shared" si="31"/>
        <v>1170</v>
      </c>
      <c r="M265" s="1019"/>
    </row>
    <row r="266" spans="1:13" ht="13.9" customHeight="1" thickBot="1">
      <c r="A266" s="81" t="str">
        <f t="shared" si="29"/>
        <v>【居宅訪問型】堺市3h課税</v>
      </c>
      <c r="B266" s="94" t="s">
        <v>198</v>
      </c>
      <c r="C266" s="106" t="s">
        <v>139</v>
      </c>
      <c r="D266" s="110"/>
      <c r="E266" s="148" t="s">
        <v>192</v>
      </c>
      <c r="F266" s="131" t="s">
        <v>141</v>
      </c>
      <c r="G266" s="141">
        <v>11660</v>
      </c>
      <c r="H266" s="141">
        <v>3500</v>
      </c>
      <c r="I266" s="141">
        <f t="shared" si="30"/>
        <v>8160</v>
      </c>
      <c r="J266" s="141">
        <v>1750</v>
      </c>
      <c r="K266" s="141">
        <v>0</v>
      </c>
      <c r="L266" s="141">
        <f t="shared" si="31"/>
        <v>1750</v>
      </c>
      <c r="M266" s="1019"/>
    </row>
    <row r="267" spans="1:13" ht="13.9" customHeight="1" thickBot="1">
      <c r="A267" s="81" t="str">
        <f t="shared" si="29"/>
        <v>【居宅訪問型】堺市3h非課税</v>
      </c>
      <c r="B267" s="94" t="s">
        <v>198</v>
      </c>
      <c r="C267" s="106" t="s">
        <v>139</v>
      </c>
      <c r="D267" s="110"/>
      <c r="E267" s="148" t="s">
        <v>192</v>
      </c>
      <c r="F267" s="131" t="s">
        <v>143</v>
      </c>
      <c r="G267" s="141">
        <v>11660</v>
      </c>
      <c r="H267" s="141">
        <v>500</v>
      </c>
      <c r="I267" s="141">
        <f t="shared" si="30"/>
        <v>11160</v>
      </c>
      <c r="J267" s="141">
        <v>1750</v>
      </c>
      <c r="K267" s="141">
        <v>0</v>
      </c>
      <c r="L267" s="141">
        <f t="shared" si="31"/>
        <v>1750</v>
      </c>
      <c r="M267" s="1019"/>
    </row>
    <row r="268" spans="1:13" ht="13.9" customHeight="1" thickBot="1">
      <c r="A268" s="81" t="str">
        <f t="shared" si="29"/>
        <v>【居宅訪問型】堺市3h減免適用</v>
      </c>
      <c r="B268" s="94" t="s">
        <v>198</v>
      </c>
      <c r="C268" s="106" t="s">
        <v>139</v>
      </c>
      <c r="D268" s="121"/>
      <c r="E268" s="148" t="s">
        <v>192</v>
      </c>
      <c r="F268" s="130" t="s">
        <v>191</v>
      </c>
      <c r="G268" s="136">
        <v>11660</v>
      </c>
      <c r="H268" s="136">
        <v>1000</v>
      </c>
      <c r="I268" s="136">
        <f t="shared" si="30"/>
        <v>10660</v>
      </c>
      <c r="J268" s="136">
        <v>1750</v>
      </c>
      <c r="K268" s="136">
        <v>0</v>
      </c>
      <c r="L268" s="136">
        <f t="shared" si="31"/>
        <v>1750</v>
      </c>
      <c r="M268" s="1020"/>
    </row>
    <row r="269" spans="1:13" ht="13.9" customHeight="1" thickBot="1">
      <c r="A269" s="81" t="str">
        <f t="shared" si="29"/>
        <v>【居宅訪問型】東大阪市2h課税</v>
      </c>
      <c r="B269" s="94" t="s">
        <v>198</v>
      </c>
      <c r="C269" s="112" t="s">
        <v>146</v>
      </c>
      <c r="D269" s="107"/>
      <c r="E269" s="135" t="s">
        <v>124</v>
      </c>
      <c r="F269" s="129" t="s">
        <v>141</v>
      </c>
      <c r="G269" s="140">
        <v>7790</v>
      </c>
      <c r="H269" s="140">
        <v>1400</v>
      </c>
      <c r="I269" s="140">
        <f t="shared" si="30"/>
        <v>6390</v>
      </c>
      <c r="J269" s="140">
        <v>1170</v>
      </c>
      <c r="K269" s="140">
        <v>50</v>
      </c>
      <c r="L269" s="140">
        <f t="shared" si="31"/>
        <v>1120</v>
      </c>
      <c r="M269" s="1022" t="s">
        <v>147</v>
      </c>
    </row>
    <row r="270" spans="1:13" ht="13.9" customHeight="1" thickBot="1">
      <c r="A270" s="81" t="str">
        <f t="shared" si="29"/>
        <v>【居宅訪問型】東大阪市2h減免適用</v>
      </c>
      <c r="B270" s="94" t="s">
        <v>198</v>
      </c>
      <c r="C270" s="112" t="s">
        <v>146</v>
      </c>
      <c r="D270" s="110"/>
      <c r="E270" s="135" t="s">
        <v>124</v>
      </c>
      <c r="F270" s="116" t="s">
        <v>144</v>
      </c>
      <c r="G270" s="141">
        <v>7790</v>
      </c>
      <c r="H270" s="141">
        <v>0</v>
      </c>
      <c r="I270" s="141">
        <v>7790</v>
      </c>
      <c r="J270" s="141">
        <v>1170</v>
      </c>
      <c r="K270" s="141">
        <v>0</v>
      </c>
      <c r="L270" s="141">
        <v>1170</v>
      </c>
      <c r="M270" s="1023"/>
    </row>
    <row r="271" spans="1:13" ht="13.9" customHeight="1" thickBot="1">
      <c r="A271" s="81" t="str">
        <f t="shared" si="29"/>
        <v>【居宅訪問型】東大阪市2h非課税</v>
      </c>
      <c r="B271" s="94" t="s">
        <v>198</v>
      </c>
      <c r="C271" s="112" t="s">
        <v>146</v>
      </c>
      <c r="D271" s="121"/>
      <c r="E271" s="135" t="s">
        <v>124</v>
      </c>
      <c r="F271" s="130" t="s">
        <v>143</v>
      </c>
      <c r="G271" s="136">
        <v>7790</v>
      </c>
      <c r="H271" s="136">
        <v>0</v>
      </c>
      <c r="I271" s="136">
        <v>7790</v>
      </c>
      <c r="J271" s="136">
        <v>1170</v>
      </c>
      <c r="K271" s="136">
        <v>0</v>
      </c>
      <c r="L271" s="136">
        <v>1170</v>
      </c>
      <c r="M271" s="1023"/>
    </row>
    <row r="272" spans="1:13" ht="13.9" customHeight="1" thickBot="1">
      <c r="A272" s="81" t="str">
        <f t="shared" si="29"/>
        <v>【居宅訪問型】東大阪市2h生活保護</v>
      </c>
      <c r="B272" s="94" t="s">
        <v>198</v>
      </c>
      <c r="C272" s="112" t="s">
        <v>146</v>
      </c>
      <c r="D272" s="121"/>
      <c r="E272" s="135" t="s">
        <v>124</v>
      </c>
      <c r="F272" s="130" t="s">
        <v>158</v>
      </c>
      <c r="G272" s="136">
        <v>7790</v>
      </c>
      <c r="H272" s="136">
        <v>0</v>
      </c>
      <c r="I272" s="136">
        <v>7790</v>
      </c>
      <c r="J272" s="136">
        <v>1170</v>
      </c>
      <c r="K272" s="136">
        <v>0</v>
      </c>
      <c r="L272" s="136">
        <v>1170</v>
      </c>
      <c r="M272" s="1024"/>
    </row>
    <row r="273" spans="1:13" ht="13.9" customHeight="1" thickBot="1">
      <c r="A273" s="81" t="str">
        <f t="shared" si="29"/>
        <v>【居宅訪問型】枚方市2h課税</v>
      </c>
      <c r="B273" s="94" t="s">
        <v>198</v>
      </c>
      <c r="C273" s="112" t="s">
        <v>148</v>
      </c>
      <c r="D273" s="107"/>
      <c r="E273" s="135" t="s">
        <v>124</v>
      </c>
      <c r="F273" s="129" t="s">
        <v>141</v>
      </c>
      <c r="G273" s="140">
        <v>7790</v>
      </c>
      <c r="H273" s="140">
        <v>1500</v>
      </c>
      <c r="I273" s="140">
        <f t="shared" si="30"/>
        <v>6290</v>
      </c>
      <c r="J273" s="140">
        <v>1170</v>
      </c>
      <c r="K273" s="140">
        <v>0</v>
      </c>
      <c r="L273" s="140">
        <f t="shared" si="31"/>
        <v>1170</v>
      </c>
      <c r="M273" s="1031"/>
    </row>
    <row r="274" spans="1:13" ht="13.9" customHeight="1" thickBot="1">
      <c r="A274" s="81" t="str">
        <f t="shared" si="29"/>
        <v>【居宅訪問型】枚方市2h非課税</v>
      </c>
      <c r="B274" s="94" t="s">
        <v>198</v>
      </c>
      <c r="C274" s="112" t="s">
        <v>148</v>
      </c>
      <c r="D274" s="110"/>
      <c r="E274" s="135" t="s">
        <v>124</v>
      </c>
      <c r="F274" s="130" t="s">
        <v>143</v>
      </c>
      <c r="G274" s="141">
        <v>7790</v>
      </c>
      <c r="H274" s="141">
        <v>0</v>
      </c>
      <c r="I274" s="141">
        <f t="shared" si="30"/>
        <v>7790</v>
      </c>
      <c r="J274" s="141">
        <v>1170</v>
      </c>
      <c r="K274" s="141">
        <v>0</v>
      </c>
      <c r="L274" s="141">
        <f t="shared" si="31"/>
        <v>1170</v>
      </c>
      <c r="M274" s="1032"/>
    </row>
    <row r="275" spans="1:13" ht="13.9" customHeight="1" thickBot="1">
      <c r="A275" s="81" t="str">
        <f t="shared" si="29"/>
        <v>【居宅訪問型】枚方市2h生活保護</v>
      </c>
      <c r="B275" s="94" t="s">
        <v>198</v>
      </c>
      <c r="C275" s="112" t="s">
        <v>148</v>
      </c>
      <c r="D275" s="110"/>
      <c r="E275" s="135" t="s">
        <v>124</v>
      </c>
      <c r="F275" s="130" t="s">
        <v>158</v>
      </c>
      <c r="G275" s="141">
        <v>7790</v>
      </c>
      <c r="H275" s="141">
        <v>0</v>
      </c>
      <c r="I275" s="141">
        <f t="shared" si="30"/>
        <v>7790</v>
      </c>
      <c r="J275" s="141">
        <v>1170</v>
      </c>
      <c r="K275" s="141">
        <v>0</v>
      </c>
      <c r="L275" s="141">
        <f t="shared" si="31"/>
        <v>1170</v>
      </c>
      <c r="M275" s="1032"/>
    </row>
    <row r="276" spans="1:13" ht="13.9" customHeight="1" thickBot="1">
      <c r="A276" s="81" t="str">
        <f t="shared" si="29"/>
        <v>【居宅訪問型】枚方市3h課税</v>
      </c>
      <c r="B276" s="94" t="s">
        <v>198</v>
      </c>
      <c r="C276" s="112" t="s">
        <v>148</v>
      </c>
      <c r="D276" s="110"/>
      <c r="E276" s="148" t="s">
        <v>192</v>
      </c>
      <c r="F276" s="131" t="s">
        <v>141</v>
      </c>
      <c r="G276" s="141">
        <v>11660</v>
      </c>
      <c r="H276" s="141">
        <v>1500</v>
      </c>
      <c r="I276" s="141">
        <f t="shared" si="30"/>
        <v>10160</v>
      </c>
      <c r="J276" s="141">
        <v>1750</v>
      </c>
      <c r="K276" s="141">
        <v>0</v>
      </c>
      <c r="L276" s="141">
        <f t="shared" si="31"/>
        <v>1750</v>
      </c>
      <c r="M276" s="1032"/>
    </row>
    <row r="277" spans="1:13" ht="13.9" customHeight="1" thickBot="1">
      <c r="A277" s="81" t="str">
        <f t="shared" si="29"/>
        <v>【居宅訪問型】枚方市3h非課税</v>
      </c>
      <c r="B277" s="94" t="s">
        <v>198</v>
      </c>
      <c r="C277" s="112" t="s">
        <v>148</v>
      </c>
      <c r="D277" s="121"/>
      <c r="E277" s="148" t="s">
        <v>192</v>
      </c>
      <c r="F277" s="130" t="s">
        <v>143</v>
      </c>
      <c r="G277" s="136">
        <v>11660</v>
      </c>
      <c r="H277" s="136">
        <v>0</v>
      </c>
      <c r="I277" s="136">
        <f t="shared" si="30"/>
        <v>11660</v>
      </c>
      <c r="J277" s="136">
        <v>1750</v>
      </c>
      <c r="K277" s="136">
        <v>0</v>
      </c>
      <c r="L277" s="136">
        <f t="shared" si="31"/>
        <v>1750</v>
      </c>
      <c r="M277" s="1032"/>
    </row>
    <row r="278" spans="1:13" ht="13.9" customHeight="1" thickBot="1">
      <c r="A278" s="81" t="str">
        <f t="shared" si="29"/>
        <v>【居宅訪問型】枚方市3h生活保護</v>
      </c>
      <c r="B278" s="94" t="s">
        <v>198</v>
      </c>
      <c r="C278" s="112" t="s">
        <v>148</v>
      </c>
      <c r="D278" s="121"/>
      <c r="E278" s="148" t="s">
        <v>192</v>
      </c>
      <c r="F278" s="130" t="s">
        <v>158</v>
      </c>
      <c r="G278" s="136">
        <v>11660</v>
      </c>
      <c r="H278" s="136">
        <v>0</v>
      </c>
      <c r="I278" s="136">
        <f t="shared" si="30"/>
        <v>11660</v>
      </c>
      <c r="J278" s="136">
        <v>1750</v>
      </c>
      <c r="K278" s="136">
        <v>0</v>
      </c>
      <c r="L278" s="136">
        <f t="shared" si="31"/>
        <v>1750</v>
      </c>
      <c r="M278" s="1033"/>
    </row>
    <row r="279" spans="1:13" ht="13.9" customHeight="1" thickBot="1">
      <c r="A279" s="81" t="str">
        <f t="shared" si="29"/>
        <v>【居宅訪問型】能勢町2h</v>
      </c>
      <c r="B279" s="94" t="s">
        <v>198</v>
      </c>
      <c r="C279" s="112" t="s">
        <v>151</v>
      </c>
      <c r="D279" s="107"/>
      <c r="E279" s="135" t="s">
        <v>124</v>
      </c>
      <c r="F279" s="129"/>
      <c r="G279" s="140">
        <v>7790</v>
      </c>
      <c r="H279" s="140">
        <v>0</v>
      </c>
      <c r="I279" s="140">
        <f t="shared" si="30"/>
        <v>7790</v>
      </c>
      <c r="J279" s="140">
        <v>1170</v>
      </c>
      <c r="K279" s="140">
        <v>0</v>
      </c>
      <c r="L279" s="140">
        <f t="shared" si="31"/>
        <v>1170</v>
      </c>
      <c r="M279" s="1031"/>
    </row>
    <row r="280" spans="1:13" ht="13.9" customHeight="1" thickBot="1">
      <c r="A280" s="81" t="str">
        <f t="shared" si="29"/>
        <v>【居宅訪問型】能勢町2h非課税</v>
      </c>
      <c r="B280" s="94" t="s">
        <v>198</v>
      </c>
      <c r="C280" s="112" t="s">
        <v>151</v>
      </c>
      <c r="D280" s="121"/>
      <c r="E280" s="135" t="s">
        <v>124</v>
      </c>
      <c r="F280" s="130" t="s">
        <v>143</v>
      </c>
      <c r="G280" s="136">
        <v>7790</v>
      </c>
      <c r="H280" s="136">
        <v>0</v>
      </c>
      <c r="I280" s="136">
        <f t="shared" si="30"/>
        <v>7790</v>
      </c>
      <c r="J280" s="136">
        <v>1170</v>
      </c>
      <c r="K280" s="136">
        <v>0</v>
      </c>
      <c r="L280" s="136">
        <f t="shared" si="31"/>
        <v>1170</v>
      </c>
      <c r="M280" s="1032"/>
    </row>
    <row r="281" spans="1:13" ht="13.9" customHeight="1" thickBot="1">
      <c r="A281" s="81" t="str">
        <f t="shared" si="29"/>
        <v>【居宅訪問型】能勢町2h生活保護</v>
      </c>
      <c r="B281" s="94" t="s">
        <v>198</v>
      </c>
      <c r="C281" s="112" t="s">
        <v>151</v>
      </c>
      <c r="D281" s="121"/>
      <c r="E281" s="135" t="s">
        <v>124</v>
      </c>
      <c r="F281" s="130" t="s">
        <v>158</v>
      </c>
      <c r="G281" s="136">
        <v>7790</v>
      </c>
      <c r="H281" s="136">
        <v>0</v>
      </c>
      <c r="I281" s="136">
        <f t="shared" si="30"/>
        <v>7790</v>
      </c>
      <c r="J281" s="136">
        <v>1170</v>
      </c>
      <c r="K281" s="136">
        <v>0</v>
      </c>
      <c r="L281" s="136">
        <f t="shared" si="31"/>
        <v>1170</v>
      </c>
      <c r="M281" s="1033"/>
    </row>
    <row r="282" spans="1:13" ht="13.9" customHeight="1" thickBot="1">
      <c r="A282" s="81" t="str">
        <f t="shared" si="29"/>
        <v>【居宅訪問型】摂津市2h課税</v>
      </c>
      <c r="B282" s="94" t="s">
        <v>198</v>
      </c>
      <c r="C282" s="112" t="s">
        <v>153</v>
      </c>
      <c r="D282" s="107"/>
      <c r="E282" s="135" t="s">
        <v>124</v>
      </c>
      <c r="F282" s="234" t="s">
        <v>141</v>
      </c>
      <c r="G282" s="1034">
        <v>7790</v>
      </c>
      <c r="H282" s="1034">
        <v>1000</v>
      </c>
      <c r="I282" s="1034">
        <f t="shared" si="30"/>
        <v>6790</v>
      </c>
      <c r="J282" s="1034">
        <v>1170</v>
      </c>
      <c r="K282" s="1034">
        <v>200</v>
      </c>
      <c r="L282" s="1034">
        <f t="shared" si="31"/>
        <v>970</v>
      </c>
      <c r="M282" s="1031"/>
    </row>
    <row r="283" spans="1:13" ht="13.9" customHeight="1" thickBot="1">
      <c r="A283" s="81" t="str">
        <f t="shared" si="29"/>
        <v>【居宅訪問型】摂津市2h非課税</v>
      </c>
      <c r="B283" s="94" t="s">
        <v>198</v>
      </c>
      <c r="C283" s="112" t="s">
        <v>153</v>
      </c>
      <c r="D283" s="121"/>
      <c r="E283" s="135" t="s">
        <v>124</v>
      </c>
      <c r="F283" s="130" t="s">
        <v>143</v>
      </c>
      <c r="G283" s="1035"/>
      <c r="H283" s="1035"/>
      <c r="I283" s="1035"/>
      <c r="J283" s="1035"/>
      <c r="K283" s="1035"/>
      <c r="L283" s="1035"/>
      <c r="M283" s="1032"/>
    </row>
    <row r="284" spans="1:13" ht="13.9" customHeight="1" thickBot="1">
      <c r="A284" s="81" t="str">
        <f t="shared" si="29"/>
        <v>【居宅訪問型】摂津市2h生活保護</v>
      </c>
      <c r="B284" s="94" t="s">
        <v>198</v>
      </c>
      <c r="C284" s="112" t="s">
        <v>153</v>
      </c>
      <c r="D284" s="121"/>
      <c r="E284" s="135" t="s">
        <v>124</v>
      </c>
      <c r="F284" s="130" t="s">
        <v>158</v>
      </c>
      <c r="G284" s="136">
        <v>7790</v>
      </c>
      <c r="H284" s="136">
        <v>500</v>
      </c>
      <c r="I284" s="136">
        <f t="shared" si="30"/>
        <v>7290</v>
      </c>
      <c r="J284" s="136">
        <v>1170</v>
      </c>
      <c r="K284" s="136">
        <v>0</v>
      </c>
      <c r="L284" s="136">
        <f t="shared" si="31"/>
        <v>1170</v>
      </c>
      <c r="M284" s="1033"/>
    </row>
    <row r="285" spans="1:13" ht="13.9" customHeight="1" thickBot="1">
      <c r="A285" s="81" t="str">
        <f t="shared" si="29"/>
        <v>【居宅訪問型】守口市2h課税</v>
      </c>
      <c r="B285" s="94" t="s">
        <v>198</v>
      </c>
      <c r="C285" s="106" t="s">
        <v>156</v>
      </c>
      <c r="D285" s="108"/>
      <c r="E285" s="168" t="s">
        <v>124</v>
      </c>
      <c r="F285" s="169" t="s">
        <v>141</v>
      </c>
      <c r="G285" s="170">
        <v>7790</v>
      </c>
      <c r="H285" s="170">
        <v>1000</v>
      </c>
      <c r="I285" s="170">
        <f t="shared" si="30"/>
        <v>6790</v>
      </c>
      <c r="J285" s="170">
        <v>1170</v>
      </c>
      <c r="K285" s="170">
        <v>0</v>
      </c>
      <c r="L285" s="170">
        <f t="shared" si="31"/>
        <v>1170</v>
      </c>
      <c r="M285" s="1031"/>
    </row>
    <row r="286" spans="1:13" ht="13.9" customHeight="1" thickBot="1">
      <c r="A286" s="81" t="str">
        <f t="shared" si="29"/>
        <v>【居宅訪問型】守口市2h生活保護</v>
      </c>
      <c r="B286" s="94" t="s">
        <v>198</v>
      </c>
      <c r="C286" s="106" t="s">
        <v>156</v>
      </c>
      <c r="D286" s="144"/>
      <c r="E286" s="135" t="s">
        <v>124</v>
      </c>
      <c r="F286" s="171" t="s">
        <v>158</v>
      </c>
      <c r="G286" s="172">
        <v>7790</v>
      </c>
      <c r="H286" s="172">
        <v>500</v>
      </c>
      <c r="I286" s="172">
        <f t="shared" si="30"/>
        <v>7290</v>
      </c>
      <c r="J286" s="172">
        <v>1170</v>
      </c>
      <c r="K286" s="172">
        <v>0</v>
      </c>
      <c r="L286" s="172">
        <f t="shared" si="31"/>
        <v>1170</v>
      </c>
      <c r="M286" s="1032"/>
    </row>
    <row r="287" spans="1:13" ht="13.9" customHeight="1" thickBot="1">
      <c r="A287" s="81" t="str">
        <f t="shared" si="29"/>
        <v>【居宅訪問型】門真市3h課税</v>
      </c>
      <c r="B287" s="94" t="s">
        <v>198</v>
      </c>
      <c r="C287" s="112" t="s">
        <v>159</v>
      </c>
      <c r="D287" s="107"/>
      <c r="E287" s="135" t="s">
        <v>192</v>
      </c>
      <c r="F287" s="173" t="s">
        <v>141</v>
      </c>
      <c r="G287" s="174">
        <v>11660</v>
      </c>
      <c r="H287" s="174">
        <v>1000</v>
      </c>
      <c r="I287" s="174">
        <f t="shared" si="30"/>
        <v>10660</v>
      </c>
      <c r="J287" s="174">
        <v>1750</v>
      </c>
      <c r="K287" s="174">
        <v>200</v>
      </c>
      <c r="L287" s="174">
        <f t="shared" si="31"/>
        <v>1550</v>
      </c>
      <c r="M287" s="1031"/>
    </row>
    <row r="288" spans="1:13" ht="13.9" customHeight="1" thickBot="1">
      <c r="A288" s="81" t="str">
        <f t="shared" si="29"/>
        <v>【居宅訪問型】門真市3h非課税</v>
      </c>
      <c r="B288" s="94" t="s">
        <v>198</v>
      </c>
      <c r="C288" s="112" t="s">
        <v>159</v>
      </c>
      <c r="D288" s="121"/>
      <c r="E288" s="148" t="s">
        <v>192</v>
      </c>
      <c r="F288" s="130" t="s">
        <v>143</v>
      </c>
      <c r="G288" s="175">
        <v>11660</v>
      </c>
      <c r="H288" s="175">
        <v>500</v>
      </c>
      <c r="I288" s="175">
        <f t="shared" si="30"/>
        <v>11160</v>
      </c>
      <c r="J288" s="175">
        <v>1750</v>
      </c>
      <c r="K288" s="175">
        <v>100</v>
      </c>
      <c r="L288" s="175">
        <f t="shared" si="31"/>
        <v>1650</v>
      </c>
      <c r="M288" s="1032"/>
    </row>
    <row r="289" spans="1:13" ht="13.9" customHeight="1" thickBot="1">
      <c r="A289" s="81" t="str">
        <f t="shared" si="29"/>
        <v>【居宅訪問型】門真市3h生活保護</v>
      </c>
      <c r="B289" s="94" t="s">
        <v>198</v>
      </c>
      <c r="C289" s="112" t="s">
        <v>159</v>
      </c>
      <c r="D289" s="121"/>
      <c r="E289" s="148" t="s">
        <v>192</v>
      </c>
      <c r="F289" s="130" t="s">
        <v>158</v>
      </c>
      <c r="G289" s="175">
        <v>11660</v>
      </c>
      <c r="H289" s="175">
        <v>500</v>
      </c>
      <c r="I289" s="175">
        <f t="shared" si="30"/>
        <v>11160</v>
      </c>
      <c r="J289" s="175">
        <v>1750</v>
      </c>
      <c r="K289" s="175">
        <v>100</v>
      </c>
      <c r="L289" s="175">
        <f t="shared" si="31"/>
        <v>1650</v>
      </c>
      <c r="M289" s="1033"/>
    </row>
    <row r="290" spans="1:13" ht="13.9" customHeight="1" thickBot="1">
      <c r="A290" s="81" t="str">
        <f t="shared" si="29"/>
        <v>【居宅訪問型】大東市2h課税</v>
      </c>
      <c r="B290" s="94" t="s">
        <v>198</v>
      </c>
      <c r="C290" s="112" t="s">
        <v>160</v>
      </c>
      <c r="D290" s="107"/>
      <c r="E290" s="137" t="s">
        <v>124</v>
      </c>
      <c r="F290" s="129" t="s">
        <v>141</v>
      </c>
      <c r="G290" s="138">
        <v>7790</v>
      </c>
      <c r="H290" s="138">
        <v>500</v>
      </c>
      <c r="I290" s="138">
        <f t="shared" si="30"/>
        <v>7290</v>
      </c>
      <c r="J290" s="138">
        <v>1170</v>
      </c>
      <c r="K290" s="138">
        <v>0</v>
      </c>
      <c r="L290" s="138">
        <f t="shared" si="31"/>
        <v>1170</v>
      </c>
      <c r="M290" s="1031"/>
    </row>
    <row r="291" spans="1:13" ht="13.9" customHeight="1" thickBot="1">
      <c r="A291" s="81" t="str">
        <f t="shared" si="29"/>
        <v>【居宅訪問型】大東市2h非課税</v>
      </c>
      <c r="B291" s="94" t="s">
        <v>198</v>
      </c>
      <c r="C291" s="112" t="s">
        <v>160</v>
      </c>
      <c r="D291" s="110"/>
      <c r="E291" s="135" t="s">
        <v>124</v>
      </c>
      <c r="F291" s="131" t="s">
        <v>143</v>
      </c>
      <c r="G291" s="139">
        <v>7790</v>
      </c>
      <c r="H291" s="139">
        <v>250</v>
      </c>
      <c r="I291" s="139">
        <f>G291-H291</f>
        <v>7540</v>
      </c>
      <c r="J291" s="139">
        <v>1170</v>
      </c>
      <c r="K291" s="139">
        <v>0</v>
      </c>
      <c r="L291" s="139">
        <f>J291-K291</f>
        <v>1170</v>
      </c>
      <c r="M291" s="1032"/>
    </row>
    <row r="292" spans="1:13" ht="13.9" customHeight="1" thickBot="1">
      <c r="A292" s="81" t="str">
        <f t="shared" si="29"/>
        <v>【居宅訪問型】松原市3h課税</v>
      </c>
      <c r="B292" s="94" t="s">
        <v>198</v>
      </c>
      <c r="C292" s="112" t="s">
        <v>162</v>
      </c>
      <c r="D292" s="107"/>
      <c r="E292" s="135" t="s">
        <v>192</v>
      </c>
      <c r="F292" s="129" t="s">
        <v>141</v>
      </c>
      <c r="G292" s="140">
        <v>11660</v>
      </c>
      <c r="H292" s="140">
        <v>1000</v>
      </c>
      <c r="I292" s="140">
        <f t="shared" ref="I292:I300" si="32">G292-H292</f>
        <v>10660</v>
      </c>
      <c r="J292" s="140">
        <v>1750</v>
      </c>
      <c r="K292" s="140">
        <v>100</v>
      </c>
      <c r="L292" s="140">
        <f t="shared" ref="L292:L300" si="33">J292-K292</f>
        <v>1650</v>
      </c>
      <c r="M292" s="1031"/>
    </row>
    <row r="293" spans="1:13" ht="13.9" customHeight="1" thickBot="1">
      <c r="A293" s="81" t="str">
        <f t="shared" si="29"/>
        <v>【居宅訪問型】松原市3h非課税</v>
      </c>
      <c r="B293" s="94" t="s">
        <v>198</v>
      </c>
      <c r="C293" s="112" t="s">
        <v>162</v>
      </c>
      <c r="D293" s="110"/>
      <c r="E293" s="148" t="s">
        <v>192</v>
      </c>
      <c r="F293" s="131" t="s">
        <v>143</v>
      </c>
      <c r="G293" s="141">
        <v>11660</v>
      </c>
      <c r="H293" s="141">
        <v>500</v>
      </c>
      <c r="I293" s="141">
        <f t="shared" si="32"/>
        <v>11160</v>
      </c>
      <c r="J293" s="141">
        <v>1750</v>
      </c>
      <c r="K293" s="141">
        <v>50</v>
      </c>
      <c r="L293" s="141">
        <f t="shared" si="33"/>
        <v>1700</v>
      </c>
      <c r="M293" s="1032"/>
    </row>
    <row r="294" spans="1:13" ht="13.9" customHeight="1" thickBot="1">
      <c r="A294" s="81" t="str">
        <f t="shared" si="29"/>
        <v>【居宅訪問型】松原市3h生活保護</v>
      </c>
      <c r="B294" s="94" t="s">
        <v>198</v>
      </c>
      <c r="C294" s="112" t="s">
        <v>162</v>
      </c>
      <c r="D294" s="121"/>
      <c r="E294" s="148" t="s">
        <v>192</v>
      </c>
      <c r="F294" s="130" t="s">
        <v>163</v>
      </c>
      <c r="G294" s="136">
        <v>11660</v>
      </c>
      <c r="H294" s="136">
        <v>0</v>
      </c>
      <c r="I294" s="136">
        <f t="shared" si="32"/>
        <v>11660</v>
      </c>
      <c r="J294" s="136">
        <v>1750</v>
      </c>
      <c r="K294" s="136">
        <v>0</v>
      </c>
      <c r="L294" s="136">
        <f t="shared" si="33"/>
        <v>1750</v>
      </c>
      <c r="M294" s="1033"/>
    </row>
    <row r="295" spans="1:13" ht="13.9" customHeight="1" thickBot="1">
      <c r="A295" s="81" t="str">
        <f t="shared" si="29"/>
        <v>【居宅訪問型】柏原市2h課税</v>
      </c>
      <c r="B295" s="94" t="s">
        <v>198</v>
      </c>
      <c r="C295" s="112" t="s">
        <v>164</v>
      </c>
      <c r="D295" s="107"/>
      <c r="E295" s="135" t="s">
        <v>124</v>
      </c>
      <c r="F295" s="129" t="s">
        <v>141</v>
      </c>
      <c r="G295" s="140">
        <v>7790</v>
      </c>
      <c r="H295" s="140">
        <v>1000</v>
      </c>
      <c r="I295" s="140">
        <f t="shared" si="32"/>
        <v>6790</v>
      </c>
      <c r="J295" s="140">
        <v>1170</v>
      </c>
      <c r="K295" s="140">
        <v>100</v>
      </c>
      <c r="L295" s="140">
        <f t="shared" si="33"/>
        <v>1070</v>
      </c>
      <c r="M295" s="1031"/>
    </row>
    <row r="296" spans="1:13" ht="13.9" customHeight="1" thickBot="1">
      <c r="A296" s="81" t="str">
        <f t="shared" si="29"/>
        <v>【居宅訪問型】柏原市2h非課税</v>
      </c>
      <c r="B296" s="94" t="s">
        <v>198</v>
      </c>
      <c r="C296" s="112" t="s">
        <v>164</v>
      </c>
      <c r="D296" s="110"/>
      <c r="E296" s="135" t="s">
        <v>124</v>
      </c>
      <c r="F296" s="130" t="s">
        <v>143</v>
      </c>
      <c r="G296" s="141">
        <v>7790</v>
      </c>
      <c r="H296" s="141">
        <v>0</v>
      </c>
      <c r="I296" s="141">
        <f t="shared" si="32"/>
        <v>7790</v>
      </c>
      <c r="J296" s="141">
        <v>1170</v>
      </c>
      <c r="K296" s="141">
        <v>0</v>
      </c>
      <c r="L296" s="141">
        <f t="shared" si="33"/>
        <v>1170</v>
      </c>
      <c r="M296" s="1032"/>
    </row>
    <row r="297" spans="1:13" ht="13.9" customHeight="1" thickBot="1">
      <c r="A297" s="81" t="str">
        <f t="shared" si="29"/>
        <v>【居宅訪問型】柏原市2h生活保護</v>
      </c>
      <c r="B297" s="94" t="s">
        <v>198</v>
      </c>
      <c r="C297" s="112" t="s">
        <v>164</v>
      </c>
      <c r="D297" s="121"/>
      <c r="E297" s="135" t="s">
        <v>124</v>
      </c>
      <c r="F297" s="130" t="s">
        <v>158</v>
      </c>
      <c r="G297" s="141">
        <v>7790</v>
      </c>
      <c r="H297" s="141">
        <v>0</v>
      </c>
      <c r="I297" s="141">
        <f t="shared" si="32"/>
        <v>7790</v>
      </c>
      <c r="J297" s="141">
        <v>1170</v>
      </c>
      <c r="K297" s="141">
        <v>0</v>
      </c>
      <c r="L297" s="141">
        <f t="shared" si="33"/>
        <v>1170</v>
      </c>
      <c r="M297" s="1033"/>
    </row>
    <row r="298" spans="1:13" ht="13.9" customHeight="1" thickBot="1">
      <c r="A298" s="81" t="str">
        <f t="shared" si="29"/>
        <v>【居宅訪問型】柏原市3h課税</v>
      </c>
      <c r="B298" s="94" t="s">
        <v>198</v>
      </c>
      <c r="C298" s="112" t="s">
        <v>164</v>
      </c>
      <c r="D298" s="107"/>
      <c r="E298" s="135" t="s">
        <v>192</v>
      </c>
      <c r="F298" s="129" t="s">
        <v>141</v>
      </c>
      <c r="G298" s="140">
        <v>11660</v>
      </c>
      <c r="H298" s="140">
        <v>1000</v>
      </c>
      <c r="I298" s="140">
        <f t="shared" si="32"/>
        <v>10660</v>
      </c>
      <c r="J298" s="140">
        <v>1750</v>
      </c>
      <c r="K298" s="140">
        <v>100</v>
      </c>
      <c r="L298" s="140">
        <f t="shared" si="33"/>
        <v>1650</v>
      </c>
      <c r="M298" s="1031"/>
    </row>
    <row r="299" spans="1:13" ht="13.9" customHeight="1" thickBot="1">
      <c r="A299" s="81" t="str">
        <f t="shared" si="29"/>
        <v>【居宅訪問型】柏原市3h非課税</v>
      </c>
      <c r="B299" s="94" t="s">
        <v>198</v>
      </c>
      <c r="C299" s="112" t="s">
        <v>164</v>
      </c>
      <c r="D299" s="110"/>
      <c r="E299" s="148" t="s">
        <v>192</v>
      </c>
      <c r="F299" s="130" t="s">
        <v>143</v>
      </c>
      <c r="G299" s="141">
        <v>11660</v>
      </c>
      <c r="H299" s="141">
        <v>0</v>
      </c>
      <c r="I299" s="141">
        <f t="shared" si="32"/>
        <v>11660</v>
      </c>
      <c r="J299" s="141">
        <v>1750</v>
      </c>
      <c r="K299" s="141">
        <v>0</v>
      </c>
      <c r="L299" s="141">
        <f t="shared" si="33"/>
        <v>1750</v>
      </c>
      <c r="M299" s="1032"/>
    </row>
    <row r="300" spans="1:13" ht="13.9" customHeight="1" thickBot="1">
      <c r="A300" s="81" t="str">
        <f t="shared" si="29"/>
        <v>【居宅訪問型】柏原市3h生活保護</v>
      </c>
      <c r="B300" s="94" t="s">
        <v>198</v>
      </c>
      <c r="C300" s="112" t="s">
        <v>164</v>
      </c>
      <c r="D300" s="121"/>
      <c r="E300" s="148" t="s">
        <v>192</v>
      </c>
      <c r="F300" s="130" t="s">
        <v>158</v>
      </c>
      <c r="G300" s="141">
        <v>11660</v>
      </c>
      <c r="H300" s="141">
        <v>0</v>
      </c>
      <c r="I300" s="141">
        <f t="shared" si="32"/>
        <v>11660</v>
      </c>
      <c r="J300" s="141">
        <v>1750</v>
      </c>
      <c r="K300" s="141">
        <v>0</v>
      </c>
      <c r="L300" s="141">
        <f t="shared" si="33"/>
        <v>1750</v>
      </c>
      <c r="M300" s="1033"/>
    </row>
    <row r="301" spans="1:13" ht="13.9" customHeight="1" thickBot="1">
      <c r="A301" s="81" t="str">
        <f t="shared" si="29"/>
        <v>【居宅訪問型】富田林市2h課税・非課税・生活保護</v>
      </c>
      <c r="B301" s="94" t="s">
        <v>198</v>
      </c>
      <c r="C301" s="106" t="s">
        <v>167</v>
      </c>
      <c r="D301" s="108"/>
      <c r="E301" s="137" t="s">
        <v>124</v>
      </c>
      <c r="F301" s="142" t="s">
        <v>217</v>
      </c>
      <c r="G301" s="143">
        <v>7790</v>
      </c>
      <c r="H301" s="143">
        <v>0</v>
      </c>
      <c r="I301" s="143">
        <v>7790</v>
      </c>
      <c r="J301" s="143">
        <v>1170</v>
      </c>
      <c r="K301" s="143">
        <v>0</v>
      </c>
      <c r="L301" s="143">
        <v>1170</v>
      </c>
      <c r="M301" s="1031"/>
    </row>
    <row r="302" spans="1:13" ht="13.9" customHeight="1" thickBot="1">
      <c r="A302" s="81" t="str">
        <f t="shared" si="29"/>
        <v>【居宅訪問型】富田林市3h課税・非課税・生活保護</v>
      </c>
      <c r="B302" s="94" t="s">
        <v>198</v>
      </c>
      <c r="C302" s="106" t="s">
        <v>167</v>
      </c>
      <c r="D302" s="144"/>
      <c r="E302" s="145" t="s">
        <v>192</v>
      </c>
      <c r="F302" s="146" t="s">
        <v>217</v>
      </c>
      <c r="G302" s="147">
        <v>11660</v>
      </c>
      <c r="H302" s="147">
        <v>0</v>
      </c>
      <c r="I302" s="147">
        <v>11660</v>
      </c>
      <c r="J302" s="147">
        <v>1750</v>
      </c>
      <c r="K302" s="147">
        <v>0</v>
      </c>
      <c r="L302" s="147">
        <v>1750</v>
      </c>
      <c r="M302" s="1032"/>
    </row>
    <row r="303" spans="1:13" ht="13.9" customHeight="1" thickBot="1">
      <c r="A303" s="81" t="str">
        <f t="shared" si="29"/>
        <v>【居宅訪問型】河内長野市3h課税・非課税・生活保護</v>
      </c>
      <c r="B303" s="94" t="s">
        <v>198</v>
      </c>
      <c r="C303" s="112" t="s">
        <v>168</v>
      </c>
      <c r="D303" s="108"/>
      <c r="E303" s="135" t="s">
        <v>192</v>
      </c>
      <c r="F303" s="142" t="s">
        <v>218</v>
      </c>
      <c r="G303" s="143">
        <v>11660</v>
      </c>
      <c r="H303" s="143">
        <v>0</v>
      </c>
      <c r="I303" s="143">
        <v>11660</v>
      </c>
      <c r="J303" s="143">
        <v>1750</v>
      </c>
      <c r="K303" s="143">
        <v>0</v>
      </c>
      <c r="L303" s="143">
        <v>1750</v>
      </c>
      <c r="M303" s="1031"/>
    </row>
    <row r="304" spans="1:13" ht="13.9" customHeight="1" thickBot="1">
      <c r="A304" s="81" t="str">
        <f t="shared" si="29"/>
        <v>【居宅訪問型】河内長野市2h課税・非課税・生活保護</v>
      </c>
      <c r="B304" s="94" t="s">
        <v>198</v>
      </c>
      <c r="C304" s="112" t="s">
        <v>168</v>
      </c>
      <c r="D304" s="144"/>
      <c r="E304" s="148" t="s">
        <v>124</v>
      </c>
      <c r="F304" s="146" t="s">
        <v>218</v>
      </c>
      <c r="G304" s="147">
        <v>7790</v>
      </c>
      <c r="H304" s="147">
        <v>0</v>
      </c>
      <c r="I304" s="147">
        <v>7790</v>
      </c>
      <c r="J304" s="147">
        <v>1170</v>
      </c>
      <c r="K304" s="147">
        <v>0</v>
      </c>
      <c r="L304" s="147">
        <v>1170</v>
      </c>
      <c r="M304" s="1032"/>
    </row>
    <row r="305" spans="1:13" ht="13.9" customHeight="1" thickBot="1">
      <c r="A305" s="81" t="str">
        <f t="shared" si="29"/>
        <v>【居宅訪問型】大阪狭山市3h課税・非課税・生活保護</v>
      </c>
      <c r="B305" s="94" t="s">
        <v>198</v>
      </c>
      <c r="C305" s="112" t="s">
        <v>169</v>
      </c>
      <c r="D305" s="107"/>
      <c r="E305" s="135" t="s">
        <v>192</v>
      </c>
      <c r="F305" s="142" t="s">
        <v>218</v>
      </c>
      <c r="G305" s="143">
        <v>11660</v>
      </c>
      <c r="H305" s="143">
        <v>0</v>
      </c>
      <c r="I305" s="143">
        <v>11660</v>
      </c>
      <c r="J305" s="143">
        <v>1750</v>
      </c>
      <c r="K305" s="143">
        <v>0</v>
      </c>
      <c r="L305" s="143">
        <v>1750</v>
      </c>
      <c r="M305" s="1031"/>
    </row>
    <row r="306" spans="1:13" ht="13.9" customHeight="1" thickBot="1">
      <c r="A306" s="81" t="str">
        <f t="shared" si="29"/>
        <v>【居宅訪問型】大阪狭山市2h課税・非課税・生活保護</v>
      </c>
      <c r="B306" s="94" t="s">
        <v>198</v>
      </c>
      <c r="C306" s="112" t="s">
        <v>169</v>
      </c>
      <c r="D306" s="110"/>
      <c r="E306" s="148" t="s">
        <v>124</v>
      </c>
      <c r="F306" s="146" t="s">
        <v>218</v>
      </c>
      <c r="G306" s="147">
        <v>7790</v>
      </c>
      <c r="H306" s="147">
        <v>0</v>
      </c>
      <c r="I306" s="147">
        <v>7790</v>
      </c>
      <c r="J306" s="147">
        <v>1170</v>
      </c>
      <c r="K306" s="147">
        <v>0</v>
      </c>
      <c r="L306" s="147">
        <v>1170</v>
      </c>
      <c r="M306" s="1032"/>
    </row>
    <row r="307" spans="1:13" ht="13.9" customHeight="1" thickBot="1">
      <c r="A307" s="81" t="str">
        <f t="shared" si="29"/>
        <v>【居宅訪問型】太子町2h課税</v>
      </c>
      <c r="B307" s="94" t="s">
        <v>198</v>
      </c>
      <c r="C307" s="112" t="s">
        <v>170</v>
      </c>
      <c r="D307" s="107"/>
      <c r="E307" s="135" t="s">
        <v>124</v>
      </c>
      <c r="F307" s="149" t="s">
        <v>141</v>
      </c>
      <c r="G307" s="143">
        <v>7790</v>
      </c>
      <c r="H307" s="143">
        <v>0</v>
      </c>
      <c r="I307" s="143">
        <v>7790</v>
      </c>
      <c r="J307" s="143">
        <v>1170</v>
      </c>
      <c r="K307" s="143">
        <v>0</v>
      </c>
      <c r="L307" s="143">
        <v>1170</v>
      </c>
      <c r="M307" s="1031"/>
    </row>
    <row r="308" spans="1:13" ht="13.9" customHeight="1" thickBot="1">
      <c r="A308" s="81" t="str">
        <f t="shared" si="29"/>
        <v>【居宅訪問型】太子町2h非課税</v>
      </c>
      <c r="B308" s="94" t="s">
        <v>198</v>
      </c>
      <c r="C308" s="112" t="s">
        <v>170</v>
      </c>
      <c r="D308" s="107"/>
      <c r="E308" s="135" t="s">
        <v>124</v>
      </c>
      <c r="F308" s="149" t="s">
        <v>143</v>
      </c>
      <c r="G308" s="143">
        <v>7790</v>
      </c>
      <c r="H308" s="143">
        <v>0</v>
      </c>
      <c r="I308" s="143">
        <v>7790</v>
      </c>
      <c r="J308" s="143">
        <v>1170</v>
      </c>
      <c r="K308" s="143">
        <v>0</v>
      </c>
      <c r="L308" s="143">
        <v>1170</v>
      </c>
      <c r="M308" s="1032"/>
    </row>
    <row r="309" spans="1:13" ht="13.9" customHeight="1" thickBot="1">
      <c r="A309" s="81" t="str">
        <f t="shared" si="29"/>
        <v>【居宅訪問型】太子町3h課税</v>
      </c>
      <c r="B309" s="94" t="s">
        <v>198</v>
      </c>
      <c r="C309" s="112" t="s">
        <v>170</v>
      </c>
      <c r="D309" s="110"/>
      <c r="E309" s="148" t="s">
        <v>192</v>
      </c>
      <c r="F309" s="149" t="s">
        <v>141</v>
      </c>
      <c r="G309" s="147">
        <v>11660</v>
      </c>
      <c r="H309" s="147">
        <v>0</v>
      </c>
      <c r="I309" s="147">
        <v>11660</v>
      </c>
      <c r="J309" s="147">
        <v>1750</v>
      </c>
      <c r="K309" s="147">
        <v>0</v>
      </c>
      <c r="L309" s="147">
        <v>1750</v>
      </c>
      <c r="M309" s="1032"/>
    </row>
    <row r="310" spans="1:13" ht="13.9" customHeight="1" thickBot="1">
      <c r="A310" s="81" t="str">
        <f t="shared" si="29"/>
        <v>【居宅訪問型】太子町3h非課税</v>
      </c>
      <c r="B310" s="94" t="s">
        <v>198</v>
      </c>
      <c r="C310" s="112" t="s">
        <v>170</v>
      </c>
      <c r="D310" s="110"/>
      <c r="E310" s="148" t="s">
        <v>192</v>
      </c>
      <c r="F310" s="149" t="s">
        <v>143</v>
      </c>
      <c r="G310" s="147">
        <v>11660</v>
      </c>
      <c r="H310" s="147">
        <v>0</v>
      </c>
      <c r="I310" s="147">
        <v>11660</v>
      </c>
      <c r="J310" s="147">
        <v>1750</v>
      </c>
      <c r="K310" s="147">
        <v>0</v>
      </c>
      <c r="L310" s="147">
        <v>1750</v>
      </c>
      <c r="M310" s="1032"/>
    </row>
    <row r="311" spans="1:13" ht="13.9" customHeight="1" thickBot="1">
      <c r="A311" s="81" t="str">
        <f t="shared" si="29"/>
        <v>【居宅訪問型】千早赤阪村2h課税・非課税・生活保護</v>
      </c>
      <c r="B311" s="94" t="s">
        <v>198</v>
      </c>
      <c r="C311" s="112" t="s">
        <v>174</v>
      </c>
      <c r="D311" s="107"/>
      <c r="E311" s="135" t="s">
        <v>124</v>
      </c>
      <c r="F311" s="142" t="s">
        <v>218</v>
      </c>
      <c r="G311" s="143">
        <v>7790</v>
      </c>
      <c r="H311" s="143">
        <v>0</v>
      </c>
      <c r="I311" s="143">
        <v>7790</v>
      </c>
      <c r="J311" s="143">
        <v>1170</v>
      </c>
      <c r="K311" s="143">
        <v>0</v>
      </c>
      <c r="L311" s="143">
        <v>1170</v>
      </c>
      <c r="M311" s="1031"/>
    </row>
    <row r="312" spans="1:13" ht="13.9" customHeight="1" thickBot="1">
      <c r="A312" s="81" t="str">
        <f t="shared" si="29"/>
        <v>【居宅訪問型】千早赤阪村3h課税・非課税・生活保護</v>
      </c>
      <c r="B312" s="94" t="s">
        <v>198</v>
      </c>
      <c r="C312" s="112" t="s">
        <v>174</v>
      </c>
      <c r="D312" s="110"/>
      <c r="E312" s="148" t="s">
        <v>192</v>
      </c>
      <c r="F312" s="146" t="s">
        <v>218</v>
      </c>
      <c r="G312" s="147">
        <v>11660</v>
      </c>
      <c r="H312" s="147">
        <v>0</v>
      </c>
      <c r="I312" s="147">
        <v>11660</v>
      </c>
      <c r="J312" s="147">
        <v>1750</v>
      </c>
      <c r="K312" s="147">
        <v>0</v>
      </c>
      <c r="L312" s="147">
        <v>1750</v>
      </c>
      <c r="M312" s="1032"/>
    </row>
    <row r="313" spans="1:13" ht="13.9" customHeight="1" thickBot="1">
      <c r="A313" s="81" t="str">
        <f t="shared" si="29"/>
        <v>【居宅訪問型】泉大津市3h課税</v>
      </c>
      <c r="B313" s="94" t="s">
        <v>198</v>
      </c>
      <c r="C313" s="112" t="s">
        <v>176</v>
      </c>
      <c r="D313" s="107"/>
      <c r="E313" s="135" t="s">
        <v>192</v>
      </c>
      <c r="F313" s="129" t="s">
        <v>141</v>
      </c>
      <c r="G313" s="140">
        <v>11660</v>
      </c>
      <c r="H313" s="140">
        <v>750</v>
      </c>
      <c r="I313" s="140">
        <f t="shared" ref="I313:I337" si="34">G313-H313</f>
        <v>10910</v>
      </c>
      <c r="J313" s="140">
        <v>1750</v>
      </c>
      <c r="K313" s="140">
        <v>200</v>
      </c>
      <c r="L313" s="140">
        <f t="shared" ref="L313:L337" si="35">J313-K313</f>
        <v>1550</v>
      </c>
      <c r="M313" s="1031"/>
    </row>
    <row r="314" spans="1:13" ht="13.9" customHeight="1" thickBot="1">
      <c r="A314" s="81" t="str">
        <f t="shared" si="29"/>
        <v>【居宅訪問型】泉大津市3h非課税</v>
      </c>
      <c r="B314" s="94" t="s">
        <v>198</v>
      </c>
      <c r="C314" s="112" t="s">
        <v>176</v>
      </c>
      <c r="D314" s="110"/>
      <c r="E314" s="148" t="s">
        <v>192</v>
      </c>
      <c r="F314" s="130" t="s">
        <v>143</v>
      </c>
      <c r="G314" s="141">
        <v>11660</v>
      </c>
      <c r="H314" s="141">
        <v>150</v>
      </c>
      <c r="I314" s="141">
        <f t="shared" si="34"/>
        <v>11510</v>
      </c>
      <c r="J314" s="141">
        <v>1750</v>
      </c>
      <c r="K314" s="141">
        <v>40</v>
      </c>
      <c r="L314" s="141">
        <f t="shared" si="35"/>
        <v>1710</v>
      </c>
      <c r="M314" s="1032"/>
    </row>
    <row r="315" spans="1:13" ht="13.9" customHeight="1" thickBot="1">
      <c r="A315" s="81" t="str">
        <f t="shared" si="29"/>
        <v>【居宅訪問型】泉大津市3h生活保護</v>
      </c>
      <c r="B315" s="94" t="s">
        <v>198</v>
      </c>
      <c r="C315" s="112" t="s">
        <v>176</v>
      </c>
      <c r="D315" s="110"/>
      <c r="E315" s="148" t="s">
        <v>192</v>
      </c>
      <c r="F315" s="130" t="s">
        <v>158</v>
      </c>
      <c r="G315" s="141">
        <v>11660</v>
      </c>
      <c r="H315" s="141">
        <v>150</v>
      </c>
      <c r="I315" s="141">
        <f t="shared" si="34"/>
        <v>11510</v>
      </c>
      <c r="J315" s="141">
        <v>1750</v>
      </c>
      <c r="K315" s="141">
        <v>40</v>
      </c>
      <c r="L315" s="141">
        <f t="shared" si="35"/>
        <v>1710</v>
      </c>
      <c r="M315" s="1032"/>
    </row>
    <row r="316" spans="1:13" ht="13.9" customHeight="1" thickBot="1">
      <c r="A316" s="81" t="str">
        <f t="shared" si="29"/>
        <v>【居宅訪問型】泉大津市2h課税</v>
      </c>
      <c r="B316" s="94" t="s">
        <v>198</v>
      </c>
      <c r="C316" s="112" t="s">
        <v>176</v>
      </c>
      <c r="D316" s="110"/>
      <c r="E316" s="148" t="s">
        <v>124</v>
      </c>
      <c r="F316" s="131" t="s">
        <v>141</v>
      </c>
      <c r="G316" s="141">
        <v>7790</v>
      </c>
      <c r="H316" s="141">
        <v>500</v>
      </c>
      <c r="I316" s="141">
        <f t="shared" si="34"/>
        <v>7290</v>
      </c>
      <c r="J316" s="141">
        <v>1170</v>
      </c>
      <c r="K316" s="141">
        <v>150</v>
      </c>
      <c r="L316" s="141">
        <f t="shared" si="35"/>
        <v>1020</v>
      </c>
      <c r="M316" s="1032"/>
    </row>
    <row r="317" spans="1:13" ht="13.9" customHeight="1" thickBot="1">
      <c r="A317" s="81" t="str">
        <f t="shared" si="29"/>
        <v>【居宅訪問型】泉大津市2h非課税</v>
      </c>
      <c r="B317" s="94" t="s">
        <v>198</v>
      </c>
      <c r="C317" s="112" t="s">
        <v>176</v>
      </c>
      <c r="D317" s="121"/>
      <c r="E317" s="135" t="s">
        <v>124</v>
      </c>
      <c r="F317" s="130" t="s">
        <v>143</v>
      </c>
      <c r="G317" s="136">
        <v>7790</v>
      </c>
      <c r="H317" s="136">
        <v>100</v>
      </c>
      <c r="I317" s="136">
        <f t="shared" si="34"/>
        <v>7690</v>
      </c>
      <c r="J317" s="136">
        <v>1170</v>
      </c>
      <c r="K317" s="136">
        <v>30</v>
      </c>
      <c r="L317" s="136">
        <f t="shared" si="35"/>
        <v>1140</v>
      </c>
      <c r="M317" s="1032"/>
    </row>
    <row r="318" spans="1:13" ht="13.9" customHeight="1" thickBot="1">
      <c r="A318" s="81" t="str">
        <f t="shared" si="29"/>
        <v>【居宅訪問型】泉大津市2h生活保護</v>
      </c>
      <c r="B318" s="94" t="s">
        <v>198</v>
      </c>
      <c r="C318" s="112" t="s">
        <v>176</v>
      </c>
      <c r="D318" s="121"/>
      <c r="E318" s="135" t="s">
        <v>124</v>
      </c>
      <c r="F318" s="130" t="s">
        <v>158</v>
      </c>
      <c r="G318" s="136">
        <v>7790</v>
      </c>
      <c r="H318" s="136">
        <v>100</v>
      </c>
      <c r="I318" s="136">
        <f t="shared" si="34"/>
        <v>7690</v>
      </c>
      <c r="J318" s="136">
        <v>1170</v>
      </c>
      <c r="K318" s="136">
        <v>30</v>
      </c>
      <c r="L318" s="136">
        <f t="shared" si="35"/>
        <v>1140</v>
      </c>
      <c r="M318" s="1033"/>
    </row>
    <row r="319" spans="1:13" ht="13.9" customHeight="1" thickBot="1">
      <c r="A319" s="81" t="str">
        <f t="shared" si="29"/>
        <v>【居宅訪問型】高石市3h課税（クーポン券あり）</v>
      </c>
      <c r="B319" s="94" t="s">
        <v>198</v>
      </c>
      <c r="C319" s="112" t="s">
        <v>177</v>
      </c>
      <c r="D319" s="107"/>
      <c r="E319" s="176" t="s">
        <v>193</v>
      </c>
      <c r="F319" s="177" t="s">
        <v>295</v>
      </c>
      <c r="G319" s="138">
        <v>11660</v>
      </c>
      <c r="H319" s="138">
        <v>500</v>
      </c>
      <c r="I319" s="138">
        <f t="shared" si="34"/>
        <v>11160</v>
      </c>
      <c r="J319" s="138">
        <v>1750</v>
      </c>
      <c r="K319" s="138">
        <v>0</v>
      </c>
      <c r="L319" s="138">
        <f t="shared" si="35"/>
        <v>1750</v>
      </c>
      <c r="M319" s="1018" t="s">
        <v>190</v>
      </c>
    </row>
    <row r="320" spans="1:13" ht="13.9" customHeight="1" thickBot="1">
      <c r="A320" s="81" t="str">
        <f t="shared" si="29"/>
        <v>【居宅訪問型】高石市3h課税（クーポン券なし）</v>
      </c>
      <c r="B320" s="94" t="s">
        <v>198</v>
      </c>
      <c r="C320" s="112" t="s">
        <v>177</v>
      </c>
      <c r="D320" s="110"/>
      <c r="E320" s="148" t="s">
        <v>192</v>
      </c>
      <c r="F320" s="178" t="s">
        <v>296</v>
      </c>
      <c r="G320" s="139">
        <v>11660</v>
      </c>
      <c r="H320" s="139">
        <v>1000</v>
      </c>
      <c r="I320" s="139">
        <f>G320-H320</f>
        <v>10660</v>
      </c>
      <c r="J320" s="139">
        <v>1750</v>
      </c>
      <c r="K320" s="139">
        <v>0</v>
      </c>
      <c r="L320" s="139">
        <f>J320-K320</f>
        <v>1750</v>
      </c>
      <c r="M320" s="1019"/>
    </row>
    <row r="321" spans="1:13" ht="13.9" customHeight="1" thickBot="1">
      <c r="A321" s="81" t="str">
        <f t="shared" si="29"/>
        <v>【居宅訪問型】高石市3h非課税</v>
      </c>
      <c r="B321" s="94" t="s">
        <v>198</v>
      </c>
      <c r="C321" s="112" t="s">
        <v>177</v>
      </c>
      <c r="D321" s="110"/>
      <c r="E321" s="148" t="s">
        <v>192</v>
      </c>
      <c r="F321" s="130" t="s">
        <v>143</v>
      </c>
      <c r="G321" s="1040">
        <v>11660</v>
      </c>
      <c r="H321" s="1040">
        <v>500</v>
      </c>
      <c r="I321" s="1040">
        <f>G321-H321</f>
        <v>11160</v>
      </c>
      <c r="J321" s="1040">
        <v>1750</v>
      </c>
      <c r="K321" s="1040">
        <v>0</v>
      </c>
      <c r="L321" s="1040">
        <f>J321-K321</f>
        <v>1750</v>
      </c>
      <c r="M321" s="1019"/>
    </row>
    <row r="322" spans="1:13" ht="13.9" customHeight="1" thickBot="1">
      <c r="A322" s="81" t="str">
        <f t="shared" si="29"/>
        <v>【居宅訪問型】高石市3h生活保護</v>
      </c>
      <c r="B322" s="94" t="s">
        <v>198</v>
      </c>
      <c r="C322" s="112" t="s">
        <v>177</v>
      </c>
      <c r="D322" s="121"/>
      <c r="E322" s="148" t="s">
        <v>192</v>
      </c>
      <c r="F322" s="130" t="s">
        <v>158</v>
      </c>
      <c r="G322" s="1041"/>
      <c r="H322" s="1041"/>
      <c r="I322" s="1041"/>
      <c r="J322" s="1041"/>
      <c r="K322" s="1041"/>
      <c r="L322" s="1041"/>
      <c r="M322" s="1020"/>
    </row>
    <row r="323" spans="1:13" ht="13.9" customHeight="1" thickBot="1">
      <c r="A323" s="81" t="str">
        <f t="shared" si="29"/>
        <v>【居宅訪問型】忠岡町2h課税</v>
      </c>
      <c r="B323" s="94" t="s">
        <v>198</v>
      </c>
      <c r="C323" s="112" t="s">
        <v>180</v>
      </c>
      <c r="D323" s="107"/>
      <c r="E323" s="135" t="s">
        <v>124</v>
      </c>
      <c r="F323" s="149" t="s">
        <v>141</v>
      </c>
      <c r="G323" s="140">
        <v>7790</v>
      </c>
      <c r="H323" s="140">
        <v>500</v>
      </c>
      <c r="I323" s="140">
        <f t="shared" si="34"/>
        <v>7290</v>
      </c>
      <c r="J323" s="140">
        <v>1170</v>
      </c>
      <c r="K323" s="140">
        <v>0</v>
      </c>
      <c r="L323" s="140">
        <f t="shared" si="35"/>
        <v>1170</v>
      </c>
      <c r="M323" s="1036"/>
    </row>
    <row r="324" spans="1:13" ht="13.9" customHeight="1" thickBot="1">
      <c r="A324" s="81" t="str">
        <f t="shared" si="29"/>
        <v>【居宅訪問型】忠岡町2h非課税</v>
      </c>
      <c r="B324" s="94" t="s">
        <v>198</v>
      </c>
      <c r="C324" s="112" t="s">
        <v>180</v>
      </c>
      <c r="D324" s="107"/>
      <c r="E324" s="135" t="s">
        <v>124</v>
      </c>
      <c r="F324" s="149" t="s">
        <v>143</v>
      </c>
      <c r="G324" s="140">
        <v>7790</v>
      </c>
      <c r="H324" s="140">
        <v>500</v>
      </c>
      <c r="I324" s="140">
        <f t="shared" si="34"/>
        <v>7290</v>
      </c>
      <c r="J324" s="140">
        <v>1170</v>
      </c>
      <c r="K324" s="140">
        <v>0</v>
      </c>
      <c r="L324" s="140">
        <f t="shared" si="35"/>
        <v>1170</v>
      </c>
      <c r="M324" s="1037"/>
    </row>
    <row r="325" spans="1:13" ht="13.9" customHeight="1" thickBot="1">
      <c r="A325" s="81" t="str">
        <f t="shared" si="29"/>
        <v>【居宅訪問型】忠岡町2h生活保護</v>
      </c>
      <c r="B325" s="94" t="s">
        <v>198</v>
      </c>
      <c r="C325" s="112" t="s">
        <v>180</v>
      </c>
      <c r="D325" s="110"/>
      <c r="E325" s="135" t="s">
        <v>124</v>
      </c>
      <c r="F325" s="116" t="s">
        <v>163</v>
      </c>
      <c r="G325" s="141">
        <v>7790</v>
      </c>
      <c r="H325" s="141">
        <v>250</v>
      </c>
      <c r="I325" s="141">
        <f t="shared" si="34"/>
        <v>7540</v>
      </c>
      <c r="J325" s="141">
        <v>1170</v>
      </c>
      <c r="K325" s="141">
        <v>0</v>
      </c>
      <c r="L325" s="141">
        <f t="shared" si="35"/>
        <v>1170</v>
      </c>
      <c r="M325" s="1038"/>
    </row>
    <row r="326" spans="1:13" ht="13.9" customHeight="1" thickBot="1">
      <c r="A326" s="81" t="str">
        <f t="shared" ref="A326:A340" si="36">B326&amp;C326&amp;E326&amp;F326</f>
        <v>【居宅訪問型】忠岡町3h課税</v>
      </c>
      <c r="B326" s="94" t="s">
        <v>198</v>
      </c>
      <c r="C326" s="112" t="s">
        <v>180</v>
      </c>
      <c r="D326" s="110"/>
      <c r="E326" s="148" t="s">
        <v>192</v>
      </c>
      <c r="F326" s="149" t="s">
        <v>141</v>
      </c>
      <c r="G326" s="141">
        <v>11660</v>
      </c>
      <c r="H326" s="141">
        <v>750</v>
      </c>
      <c r="I326" s="141">
        <f t="shared" si="34"/>
        <v>10910</v>
      </c>
      <c r="J326" s="141">
        <v>1750</v>
      </c>
      <c r="K326" s="141">
        <v>0</v>
      </c>
      <c r="L326" s="141">
        <f t="shared" si="35"/>
        <v>1750</v>
      </c>
      <c r="M326" s="1038"/>
    </row>
    <row r="327" spans="1:13" ht="13.9" customHeight="1" thickBot="1">
      <c r="A327" s="81" t="str">
        <f t="shared" si="36"/>
        <v>【居宅訪問型】忠岡町3h非課税</v>
      </c>
      <c r="B327" s="94" t="s">
        <v>198</v>
      </c>
      <c r="C327" s="112" t="s">
        <v>180</v>
      </c>
      <c r="D327" s="110"/>
      <c r="E327" s="148" t="s">
        <v>192</v>
      </c>
      <c r="F327" s="149" t="s">
        <v>143</v>
      </c>
      <c r="G327" s="141">
        <v>11660</v>
      </c>
      <c r="H327" s="141">
        <v>750</v>
      </c>
      <c r="I327" s="141">
        <f t="shared" si="34"/>
        <v>10910</v>
      </c>
      <c r="J327" s="141">
        <v>1750</v>
      </c>
      <c r="K327" s="141">
        <v>0</v>
      </c>
      <c r="L327" s="141">
        <f t="shared" si="35"/>
        <v>1750</v>
      </c>
      <c r="M327" s="1038"/>
    </row>
    <row r="328" spans="1:13" ht="13.9" customHeight="1" thickBot="1">
      <c r="A328" s="81" t="str">
        <f t="shared" si="36"/>
        <v>【居宅訪問型】忠岡町3h生活保護</v>
      </c>
      <c r="B328" s="94" t="s">
        <v>198</v>
      </c>
      <c r="C328" s="112" t="s">
        <v>180</v>
      </c>
      <c r="D328" s="121"/>
      <c r="E328" s="148" t="s">
        <v>192</v>
      </c>
      <c r="F328" s="115" t="s">
        <v>163</v>
      </c>
      <c r="G328" s="136">
        <v>11660</v>
      </c>
      <c r="H328" s="136">
        <v>370</v>
      </c>
      <c r="I328" s="136">
        <f t="shared" si="34"/>
        <v>11290</v>
      </c>
      <c r="J328" s="136">
        <v>1750</v>
      </c>
      <c r="K328" s="136">
        <v>0</v>
      </c>
      <c r="L328" s="136">
        <f t="shared" si="35"/>
        <v>1750</v>
      </c>
      <c r="M328" s="1039"/>
    </row>
    <row r="329" spans="1:13" ht="13.9" customHeight="1" thickBot="1">
      <c r="A329" s="81" t="str">
        <f t="shared" si="36"/>
        <v>【居宅訪問型】泉佐野市2h課税</v>
      </c>
      <c r="B329" s="94" t="s">
        <v>198</v>
      </c>
      <c r="C329" s="112" t="s">
        <v>183</v>
      </c>
      <c r="D329" s="107"/>
      <c r="E329" s="135" t="s">
        <v>124</v>
      </c>
      <c r="F329" s="129" t="s">
        <v>141</v>
      </c>
      <c r="G329" s="140">
        <v>7790</v>
      </c>
      <c r="H329" s="140">
        <v>770</v>
      </c>
      <c r="I329" s="140">
        <f t="shared" si="34"/>
        <v>7020</v>
      </c>
      <c r="J329" s="140">
        <v>1170</v>
      </c>
      <c r="K329" s="140">
        <v>110</v>
      </c>
      <c r="L329" s="140">
        <f t="shared" si="35"/>
        <v>1060</v>
      </c>
      <c r="M329" s="1031"/>
    </row>
    <row r="330" spans="1:13" ht="13.9" customHeight="1" thickBot="1">
      <c r="A330" s="81" t="str">
        <f t="shared" si="36"/>
        <v>【居宅訪問型】泉佐野市2h非課税</v>
      </c>
      <c r="B330" s="94" t="s">
        <v>198</v>
      </c>
      <c r="C330" s="112" t="s">
        <v>183</v>
      </c>
      <c r="D330" s="121"/>
      <c r="E330" s="135" t="s">
        <v>124</v>
      </c>
      <c r="F330" s="130" t="s">
        <v>143</v>
      </c>
      <c r="G330" s="136">
        <v>7790</v>
      </c>
      <c r="H330" s="136">
        <v>0</v>
      </c>
      <c r="I330" s="136">
        <f t="shared" si="34"/>
        <v>7790</v>
      </c>
      <c r="J330" s="136">
        <v>1170</v>
      </c>
      <c r="K330" s="136">
        <v>0</v>
      </c>
      <c r="L330" s="136">
        <f t="shared" si="35"/>
        <v>1170</v>
      </c>
      <c r="M330" s="1032"/>
    </row>
    <row r="331" spans="1:13" ht="13.9" customHeight="1" thickBot="1">
      <c r="A331" s="81" t="str">
        <f t="shared" si="36"/>
        <v>【居宅訪問型】泉佐野市2h生活保護</v>
      </c>
      <c r="B331" s="94" t="s">
        <v>198</v>
      </c>
      <c r="C331" s="112" t="s">
        <v>183</v>
      </c>
      <c r="D331" s="121"/>
      <c r="E331" s="135" t="s">
        <v>124</v>
      </c>
      <c r="F331" s="130" t="s">
        <v>158</v>
      </c>
      <c r="G331" s="136">
        <v>7790</v>
      </c>
      <c r="H331" s="136">
        <v>0</v>
      </c>
      <c r="I331" s="136">
        <f t="shared" si="34"/>
        <v>7790</v>
      </c>
      <c r="J331" s="136">
        <v>1170</v>
      </c>
      <c r="K331" s="136">
        <v>0</v>
      </c>
      <c r="L331" s="136">
        <f t="shared" si="35"/>
        <v>1170</v>
      </c>
      <c r="M331" s="1033"/>
    </row>
    <row r="332" spans="1:13" ht="13.9" customHeight="1" thickBot="1">
      <c r="A332" s="81" t="str">
        <f t="shared" si="36"/>
        <v>【居宅訪問型】泉南市2h課税</v>
      </c>
      <c r="B332" s="94" t="s">
        <v>198</v>
      </c>
      <c r="C332" s="112" t="s">
        <v>184</v>
      </c>
      <c r="D332" s="107"/>
      <c r="E332" s="135" t="s">
        <v>124</v>
      </c>
      <c r="F332" s="129" t="s">
        <v>171</v>
      </c>
      <c r="G332" s="140">
        <v>7790</v>
      </c>
      <c r="H332" s="140">
        <v>770</v>
      </c>
      <c r="I332" s="140">
        <f t="shared" si="34"/>
        <v>7020</v>
      </c>
      <c r="J332" s="140">
        <v>1170</v>
      </c>
      <c r="K332" s="140">
        <v>110</v>
      </c>
      <c r="L332" s="140">
        <f t="shared" si="35"/>
        <v>1060</v>
      </c>
      <c r="M332" s="1031"/>
    </row>
    <row r="333" spans="1:13" ht="13.9" customHeight="1" thickBot="1">
      <c r="A333" s="81" t="str">
        <f t="shared" si="36"/>
        <v>【居宅訪問型】泉南市2h非課税</v>
      </c>
      <c r="B333" s="94" t="s">
        <v>198</v>
      </c>
      <c r="C333" s="112" t="s">
        <v>184</v>
      </c>
      <c r="D333" s="144"/>
      <c r="E333" s="135" t="s">
        <v>124</v>
      </c>
      <c r="F333" s="166" t="s">
        <v>172</v>
      </c>
      <c r="G333" s="179">
        <v>7790</v>
      </c>
      <c r="H333" s="179">
        <v>380</v>
      </c>
      <c r="I333" s="179">
        <v>7410</v>
      </c>
      <c r="J333" s="179">
        <v>1170</v>
      </c>
      <c r="K333" s="179">
        <v>50</v>
      </c>
      <c r="L333" s="179">
        <v>1120</v>
      </c>
      <c r="M333" s="1032"/>
    </row>
    <row r="334" spans="1:13" ht="13.9" customHeight="1" thickBot="1">
      <c r="A334" s="81" t="str">
        <f t="shared" si="36"/>
        <v>【居宅訪問型】泉南市2h生活保護</v>
      </c>
      <c r="B334" s="94" t="s">
        <v>198</v>
      </c>
      <c r="C334" s="112" t="s">
        <v>184</v>
      </c>
      <c r="D334" s="121"/>
      <c r="E334" s="135" t="s">
        <v>124</v>
      </c>
      <c r="F334" s="130" t="s">
        <v>216</v>
      </c>
      <c r="G334" s="136">
        <v>7790</v>
      </c>
      <c r="H334" s="136">
        <v>0</v>
      </c>
      <c r="I334" s="136">
        <f t="shared" si="34"/>
        <v>7790</v>
      </c>
      <c r="J334" s="136">
        <v>1170</v>
      </c>
      <c r="K334" s="136">
        <v>0</v>
      </c>
      <c r="L334" s="136">
        <f t="shared" si="35"/>
        <v>1170</v>
      </c>
      <c r="M334" s="1033"/>
    </row>
    <row r="335" spans="1:13" ht="13.9" customHeight="1" thickBot="1">
      <c r="A335" s="81" t="str">
        <f t="shared" si="36"/>
        <v>【居宅訪問型】熊取町2h課税</v>
      </c>
      <c r="B335" s="94" t="s">
        <v>198</v>
      </c>
      <c r="C335" s="112" t="s">
        <v>186</v>
      </c>
      <c r="D335" s="107"/>
      <c r="E335" s="135" t="s">
        <v>124</v>
      </c>
      <c r="F335" s="129" t="s">
        <v>171</v>
      </c>
      <c r="G335" s="140">
        <v>7790</v>
      </c>
      <c r="H335" s="140">
        <v>770</v>
      </c>
      <c r="I335" s="140">
        <f t="shared" si="34"/>
        <v>7020</v>
      </c>
      <c r="J335" s="140">
        <v>1170</v>
      </c>
      <c r="K335" s="140">
        <v>110</v>
      </c>
      <c r="L335" s="140">
        <f t="shared" si="35"/>
        <v>1060</v>
      </c>
      <c r="M335" s="1031"/>
    </row>
    <row r="336" spans="1:13" ht="13.9" customHeight="1" thickBot="1">
      <c r="A336" s="81" t="str">
        <f t="shared" si="36"/>
        <v>【居宅訪問型】熊取町2h非課税</v>
      </c>
      <c r="B336" s="94" t="s">
        <v>198</v>
      </c>
      <c r="C336" s="112" t="s">
        <v>186</v>
      </c>
      <c r="D336" s="121"/>
      <c r="E336" s="135" t="s">
        <v>124</v>
      </c>
      <c r="F336" s="130" t="s">
        <v>143</v>
      </c>
      <c r="G336" s="136">
        <v>7790</v>
      </c>
      <c r="H336" s="136">
        <v>0</v>
      </c>
      <c r="I336" s="136">
        <f t="shared" si="34"/>
        <v>7790</v>
      </c>
      <c r="J336" s="136">
        <v>1170</v>
      </c>
      <c r="K336" s="136">
        <v>0</v>
      </c>
      <c r="L336" s="136">
        <f t="shared" si="35"/>
        <v>1170</v>
      </c>
      <c r="M336" s="1032"/>
    </row>
    <row r="337" spans="1:13" ht="13.9" customHeight="1" thickBot="1">
      <c r="A337" s="81" t="str">
        <f t="shared" si="36"/>
        <v>【居宅訪問型】熊取町2h生活保護</v>
      </c>
      <c r="B337" s="94" t="s">
        <v>198</v>
      </c>
      <c r="C337" s="112" t="s">
        <v>186</v>
      </c>
      <c r="D337" s="121"/>
      <c r="E337" s="135" t="s">
        <v>124</v>
      </c>
      <c r="F337" s="130" t="s">
        <v>158</v>
      </c>
      <c r="G337" s="136">
        <v>7790</v>
      </c>
      <c r="H337" s="136">
        <v>0</v>
      </c>
      <c r="I337" s="136">
        <f t="shared" si="34"/>
        <v>7790</v>
      </c>
      <c r="J337" s="136">
        <v>1170</v>
      </c>
      <c r="K337" s="136">
        <v>0</v>
      </c>
      <c r="L337" s="136">
        <f t="shared" si="35"/>
        <v>1170</v>
      </c>
      <c r="M337" s="1033"/>
    </row>
    <row r="338" spans="1:13" ht="13.9" customHeight="1" thickBot="1">
      <c r="A338" s="81" t="str">
        <f t="shared" si="36"/>
        <v>【居宅訪問型】岬町2h課税</v>
      </c>
      <c r="B338" s="94" t="s">
        <v>198</v>
      </c>
      <c r="C338" s="112" t="s">
        <v>188</v>
      </c>
      <c r="D338" s="107"/>
      <c r="E338" s="135" t="s">
        <v>124</v>
      </c>
      <c r="F338" s="129" t="s">
        <v>171</v>
      </c>
      <c r="G338" s="140">
        <v>7790</v>
      </c>
      <c r="H338" s="140">
        <v>770</v>
      </c>
      <c r="I338" s="140">
        <f>G338-H338</f>
        <v>7020</v>
      </c>
      <c r="J338" s="140">
        <v>1170</v>
      </c>
      <c r="K338" s="140">
        <v>110</v>
      </c>
      <c r="L338" s="140">
        <f>J338-K338</f>
        <v>1060</v>
      </c>
      <c r="M338" s="1031"/>
    </row>
    <row r="339" spans="1:13" ht="13.9" customHeight="1" thickBot="1">
      <c r="A339" s="81" t="str">
        <f t="shared" si="36"/>
        <v>【居宅訪問型】岬町2h非課税</v>
      </c>
      <c r="B339" s="94" t="s">
        <v>198</v>
      </c>
      <c r="C339" s="112" t="s">
        <v>188</v>
      </c>
      <c r="D339" s="121"/>
      <c r="E339" s="135" t="s">
        <v>124</v>
      </c>
      <c r="F339" s="130" t="s">
        <v>143</v>
      </c>
      <c r="G339" s="136">
        <v>7790</v>
      </c>
      <c r="H339" s="136">
        <v>0</v>
      </c>
      <c r="I339" s="136">
        <v>7790</v>
      </c>
      <c r="J339" s="136">
        <v>1170</v>
      </c>
      <c r="K339" s="136">
        <v>0</v>
      </c>
      <c r="L339" s="136">
        <v>1170</v>
      </c>
      <c r="M339" s="1032"/>
    </row>
    <row r="340" spans="1:13" ht="13.9" customHeight="1" thickBot="1">
      <c r="A340" s="81" t="str">
        <f t="shared" si="36"/>
        <v>【居宅訪問型】岬町2h生活保護</v>
      </c>
      <c r="B340" s="94" t="s">
        <v>198</v>
      </c>
      <c r="C340" s="112" t="s">
        <v>188</v>
      </c>
      <c r="D340" s="121"/>
      <c r="E340" s="135" t="s">
        <v>124</v>
      </c>
      <c r="F340" s="130" t="s">
        <v>158</v>
      </c>
      <c r="G340" s="136">
        <v>7790</v>
      </c>
      <c r="H340" s="136">
        <v>0</v>
      </c>
      <c r="I340" s="136">
        <v>7790</v>
      </c>
      <c r="J340" s="136">
        <v>1170</v>
      </c>
      <c r="K340" s="136">
        <v>0</v>
      </c>
      <c r="L340" s="136">
        <v>1170</v>
      </c>
      <c r="M340" s="1033"/>
    </row>
  </sheetData>
  <sheetProtection algorithmName="SHA-512" hashValue="hXOZjyZLi38SHiuBeHjWNkddINrUCWbcIku5LH1e+BH0BYPFGXzkoZBDZIXDrO0Hn8S/7Fm/CjhfWdretzlG2g==" saltValue="ypMIhtpItalSd3SyeNW1dA==" spinCount="100000" sheet="1" objects="1" scenarios="1"/>
  <autoFilter ref="A3:N321" xr:uid="{AB0EEA71-D9AF-4E5C-8124-296F609CD921}"/>
  <mergeCells count="107">
    <mergeCell ref="M323:M328"/>
    <mergeCell ref="M329:M331"/>
    <mergeCell ref="M332:M334"/>
    <mergeCell ref="M335:M337"/>
    <mergeCell ref="M338:M340"/>
    <mergeCell ref="M319:M322"/>
    <mergeCell ref="G321:G322"/>
    <mergeCell ref="H321:H322"/>
    <mergeCell ref="I321:I322"/>
    <mergeCell ref="J321:J322"/>
    <mergeCell ref="K321:K322"/>
    <mergeCell ref="L321:L322"/>
    <mergeCell ref="M301:M302"/>
    <mergeCell ref="M303:M304"/>
    <mergeCell ref="M305:M306"/>
    <mergeCell ref="M307:M310"/>
    <mergeCell ref="M311:M312"/>
    <mergeCell ref="M313:M318"/>
    <mergeCell ref="M285:M286"/>
    <mergeCell ref="M287:M289"/>
    <mergeCell ref="M290:M291"/>
    <mergeCell ref="M292:M294"/>
    <mergeCell ref="M295:M297"/>
    <mergeCell ref="M298:M300"/>
    <mergeCell ref="M269:M272"/>
    <mergeCell ref="M273:M278"/>
    <mergeCell ref="M279:M281"/>
    <mergeCell ref="G282:G283"/>
    <mergeCell ref="H282:H283"/>
    <mergeCell ref="I282:I283"/>
    <mergeCell ref="J282:J283"/>
    <mergeCell ref="K282:K283"/>
    <mergeCell ref="L282:L283"/>
    <mergeCell ref="M282:M284"/>
    <mergeCell ref="M249:M251"/>
    <mergeCell ref="M252:M253"/>
    <mergeCell ref="M254:M256"/>
    <mergeCell ref="M257:M259"/>
    <mergeCell ref="M260:M262"/>
    <mergeCell ref="M263:M268"/>
    <mergeCell ref="M224:M231"/>
    <mergeCell ref="M232:M237"/>
    <mergeCell ref="M238:M240"/>
    <mergeCell ref="M241:M243"/>
    <mergeCell ref="M244:M245"/>
    <mergeCell ref="M246:M248"/>
    <mergeCell ref="M188:M193"/>
    <mergeCell ref="M194:M199"/>
    <mergeCell ref="M200:M205"/>
    <mergeCell ref="M206:M211"/>
    <mergeCell ref="M212:M217"/>
    <mergeCell ref="M218:M223"/>
    <mergeCell ref="M164:M166"/>
    <mergeCell ref="M167:M169"/>
    <mergeCell ref="M170:M172"/>
    <mergeCell ref="M173:M175"/>
    <mergeCell ref="M176:M181"/>
    <mergeCell ref="M182:M187"/>
    <mergeCell ref="M145:M147"/>
    <mergeCell ref="M148:M149"/>
    <mergeCell ref="M150:M152"/>
    <mergeCell ref="M153:M156"/>
    <mergeCell ref="M157:M158"/>
    <mergeCell ref="M161:M163"/>
    <mergeCell ref="M118:M123"/>
    <mergeCell ref="M124:M127"/>
    <mergeCell ref="M128:M133"/>
    <mergeCell ref="M134:M135"/>
    <mergeCell ref="M136:M141"/>
    <mergeCell ref="M142:M144"/>
    <mergeCell ref="M159:M160"/>
    <mergeCell ref="M101:M103"/>
    <mergeCell ref="M104:M105"/>
    <mergeCell ref="M106:M108"/>
    <mergeCell ref="M109:M111"/>
    <mergeCell ref="M112:M114"/>
    <mergeCell ref="M115:M117"/>
    <mergeCell ref="M76:M78"/>
    <mergeCell ref="M79:M86"/>
    <mergeCell ref="M87:M92"/>
    <mergeCell ref="M93:M95"/>
    <mergeCell ref="M96:M97"/>
    <mergeCell ref="M98:M100"/>
    <mergeCell ref="M58:M60"/>
    <mergeCell ref="M61:M63"/>
    <mergeCell ref="M64:M66"/>
    <mergeCell ref="M67:M69"/>
    <mergeCell ref="M70:M72"/>
    <mergeCell ref="M73:M75"/>
    <mergeCell ref="M40:M42"/>
    <mergeCell ref="M43:M45"/>
    <mergeCell ref="M46:M48"/>
    <mergeCell ref="M49:M51"/>
    <mergeCell ref="M52:M54"/>
    <mergeCell ref="M55:M57"/>
    <mergeCell ref="M22:M24"/>
    <mergeCell ref="M25:M28"/>
    <mergeCell ref="M29:M32"/>
    <mergeCell ref="M33:M35"/>
    <mergeCell ref="M36:M37"/>
    <mergeCell ref="M38:M39"/>
    <mergeCell ref="M4:M6"/>
    <mergeCell ref="M8:M9"/>
    <mergeCell ref="M10:M13"/>
    <mergeCell ref="M15:M16"/>
    <mergeCell ref="M17:M18"/>
    <mergeCell ref="M19:M21"/>
  </mergeCells>
  <phoneticPr fontId="6"/>
  <dataValidations count="10">
    <dataValidation type="list" allowBlank="1" showInputMessage="1" showErrorMessage="1" sqref="J117 J263:J321 J323:J340" xr:uid="{2ACC54DD-7D39-4052-A8CB-4123B3C2706E}">
      <formula1>"1170,1750"</formula1>
    </dataValidation>
    <dataValidation type="list" allowBlank="1" showInputMessage="1" showErrorMessage="1" sqref="G285:G286 G263:G265" xr:uid="{291F9B29-A704-4CA7-9E28-97D61A8C4C83}">
      <formula1>"7790,11660"</formula1>
    </dataValidation>
    <dataValidation type="list" allowBlank="1" showInputMessage="1" showErrorMessage="1" sqref="J148:J149 J115:J120" xr:uid="{0DB634B8-CC02-4E44-BCFE-4DE09D26EA65}">
      <formula1>"2270,2930"</formula1>
    </dataValidation>
    <dataValidation type="list" allowBlank="1" showInputMessage="1" showErrorMessage="1" sqref="G148:G149 G115:G120" xr:uid="{C22F0F0C-1F55-481E-A4CC-3535860FEAC1}">
      <formula1>"15650,15150,20030,19530"</formula1>
    </dataValidation>
    <dataValidation type="list" allowBlank="1" showInputMessage="1" showErrorMessage="1" sqref="J40:J42 J29:J32 J4:J9" xr:uid="{0E067A98-DF19-4720-89CA-23045D64A09F}">
      <formula1>"6020,8950"</formula1>
    </dataValidation>
    <dataValidation type="list" allowBlank="1" showInputMessage="1" showErrorMessage="1" sqref="G29:G32 G4:G9" xr:uid="{B5449E1F-5DB8-497B-9AC5-E648FE13CE3E}">
      <formula1>"41610,40110,61140,59640"</formula1>
    </dataValidation>
    <dataValidation type="list" allowBlank="1" showInputMessage="1" showErrorMessage="1" sqref="E263:E318 E320:E340" xr:uid="{EFAE3D94-2CDF-4C2D-B425-7BEE4B80AC67}">
      <formula1>"2h,3h"</formula1>
    </dataValidation>
    <dataValidation type="list" allowBlank="1" showInputMessage="1" showErrorMessage="1" sqref="E4:E82 E87:E114" xr:uid="{67C2818B-9D5F-45C1-83D6-06A6B7ECE19F}">
      <formula1>"24h,33h"</formula1>
    </dataValidation>
    <dataValidation type="list" allowBlank="1" showInputMessage="1" showErrorMessage="1" sqref="D323:D340 D319 D279:D285 D307:D308 D287:D290 D311 D313 D303 D305 D292:D301 D4:D273" xr:uid="{6B70A6CB-303E-475A-8E21-26F656C2CC82}">
      <formula1>"要,不要"</formula1>
    </dataValidation>
    <dataValidation type="list" allowBlank="1" showInputMessage="1" showErrorMessage="1" sqref="E115:E262" xr:uid="{14B67F3C-8949-48B3-99D7-7EB0BC8EECC2}">
      <formula1>"7h,9h"</formula1>
    </dataValidation>
  </dataValidations>
  <pageMargins left="0.70866141732283472" right="0.70866141732283472" top="0.74803149606299213" bottom="0.74803149606299213" header="0.31496062992125984" footer="0.31496062992125984"/>
  <pageSetup paperSize="9" scale="53" orientation="landscape" cellComments="asDisplayed" r:id="rId1"/>
  <rowBreaks count="2" manualBreakCount="2">
    <brk id="32" max="16383" man="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実施報告書</vt:lpstr>
      <vt:lpstr>引継ぎ連絡票(必要時のみ)</vt:lpstr>
      <vt:lpstr>実施報告一覧表</vt:lpstr>
      <vt:lpstr>請求書</vt:lpstr>
      <vt:lpstr>業務完了届 </vt:lpstr>
      <vt:lpstr>※削除禁止　契約単価（委託単価・利用料配分）</vt:lpstr>
      <vt:lpstr>'※削除禁止　契約単価（委託単価・利用料配分）'!Print_Area</vt:lpstr>
      <vt:lpstr>'引継ぎ連絡票(必要時のみ)'!Print_Area</vt:lpstr>
      <vt:lpstr>'業務完了届 '!Print_Area</vt:lpstr>
      <vt:lpstr>実施報告一覧表!Print_Area</vt:lpstr>
      <vt:lpstr>実施報告書!Print_Area</vt:lpstr>
      <vt:lpstr>請求書!Print_Area</vt:lpstr>
      <vt:lpstr>'※削除禁止　契約単価（委託単価・利用料配分）'!Print_Titles</vt:lpstr>
      <vt:lpstr>実施報告一覧表!Print_Titles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2026-04-27T06:37:55Z</dcterms:modified>
</cp:coreProperties>
</file>